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Listing 1" sheetId="1" r:id="rId1"/>
    <sheet name="Donnees" sheetId="2" r:id="rId2"/>
  </sheets>
  <definedNames>
    <definedName name="COL1">'Donnees'!$E$2:$E$52</definedName>
    <definedName name="COL10">'Donnees'!$N$2:$N$52</definedName>
    <definedName name="COL11">'Donnees'!$O$2:$O$52</definedName>
    <definedName name="COL12">'Donnees'!$P$2:$P$52</definedName>
    <definedName name="COL13">'Donnees'!$Q$2:$Q$52</definedName>
    <definedName name="COL14">'Donnees'!$R$2:$R$52</definedName>
    <definedName name="COL15">'Donnees'!$S$2:$S$52</definedName>
    <definedName name="COL16">'Donnees'!$T$2:$T$52</definedName>
    <definedName name="COL17">'Donnees'!$U$2:$U$52</definedName>
    <definedName name="COL18">'Donnees'!$V$2:$V$52</definedName>
    <definedName name="COL19">'Donnees'!$W$2:$W$52</definedName>
    <definedName name="COL2">'Donnees'!$F$2:$F$52</definedName>
    <definedName name="COL20">'Donnees'!$X$2:$X$52</definedName>
    <definedName name="COL21">'Donnees'!$Y$2:$Y$52</definedName>
    <definedName name="COL22">'Donnees'!$Z$2:$Z$52</definedName>
    <definedName name="COL23">'Donnees'!$AA$2:$AA$52</definedName>
    <definedName name="COL24">'Donnees'!$AB$2:$AB$52</definedName>
    <definedName name="COL25">'Donnees'!$AC$2:$AC$52</definedName>
    <definedName name="COL26">'Donnees'!$AD$2:$AD$52</definedName>
    <definedName name="COL27">'Donnees'!$AE$2:$AE$52</definedName>
    <definedName name="COL3">'Donnees'!$G$2:$G$52</definedName>
    <definedName name="COL4">'Donnees'!$H$2:$H$52</definedName>
    <definedName name="COL5">'Donnees'!$I$2:$I$52</definedName>
    <definedName name="COL6">'Donnees'!$J$2:$J$52</definedName>
    <definedName name="COL7">'Donnees'!$K$2:$K$52</definedName>
    <definedName name="COL8">'Donnees'!$L$2:$L$52</definedName>
    <definedName name="COL9">'Donnees'!$M$2:$M$52</definedName>
    <definedName name="DonnéesExternes_1" localSheetId="1">'Donnees'!$E$1:$AE$51</definedName>
    <definedName name="DonnéesExternes_2" localSheetId="1">'Donnees'!$A$1:$D$12</definedName>
    <definedName name="FORMULE_1">'Listing 1'!$A$17:$O$17</definedName>
    <definedName name="_xlnm.Print_Titles" localSheetId="0">'Listing 1'!$14:$15</definedName>
    <definedName name="PARAM_EXEC1">'Donnees'!$D$2</definedName>
    <definedName name="PARAM_EXEC10">'Donnees'!$D$11</definedName>
    <definedName name="PARAM_EXEC11">'Donnees'!$D$12</definedName>
    <definedName name="PARAM_EXEC12">'Donnees'!$D$13</definedName>
    <definedName name="PARAM_EXEC13">'Donnees'!$D$14</definedName>
    <definedName name="PARAM_EXEC14">'Donnees'!$D$15</definedName>
    <definedName name="PARAM_EXEC15">'Donnees'!$D$16</definedName>
    <definedName name="PARAM_EXEC16">'Donnees'!$D$17</definedName>
    <definedName name="PARAM_EXEC17">'Donnees'!$D$18</definedName>
    <definedName name="PARAM_EXEC18">'Donnees'!$D$19</definedName>
    <definedName name="PARAM_EXEC19">'Donnees'!$D$20</definedName>
    <definedName name="PARAM_EXEC2">'Donnees'!$D$3</definedName>
    <definedName name="PARAM_EXEC20">'Donnees'!$D$21</definedName>
    <definedName name="PARAM_EXEC21">'Donnees'!$D$22</definedName>
    <definedName name="PARAM_EXEC22">'Donnees'!$D$23</definedName>
    <definedName name="PARAM_EXEC23">'Donnees'!$D$24</definedName>
    <definedName name="PARAM_EXEC24">'Donnees'!$D$25</definedName>
    <definedName name="PARAM_EXEC25">'Donnees'!$D$26</definedName>
    <definedName name="PARAM_EXEC26">'Donnees'!#REF!</definedName>
    <definedName name="PARAM_EXEC27">'Donnees'!$D$27</definedName>
    <definedName name="PARAM_EXEC28">'Donnees'!$D$28</definedName>
    <definedName name="PARAM_EXEC29">'Donnees'!$D$29</definedName>
    <definedName name="PARAM_EXEC3">'Donnees'!$D$4</definedName>
    <definedName name="PARAM_EXEC30">'Donnees'!$D$30</definedName>
    <definedName name="PARAM_EXEC31">'Donnees'!$D$31</definedName>
    <definedName name="PARAM_EXEC32">'Donnees'!$D$32</definedName>
    <definedName name="PARAM_EXEC33">'Donnees'!$D$33</definedName>
    <definedName name="PARAM_EXEC34">'Donnees'!$D$34</definedName>
    <definedName name="PARAM_EXEC35">'Donnees'!$D$35</definedName>
    <definedName name="PARAM_EXEC36">'Donnees'!$D$36</definedName>
    <definedName name="PARAM_EXEC37">'Donnees'!$D$37</definedName>
    <definedName name="PARAM_EXEC38">'Donnees'!$D$38</definedName>
    <definedName name="PARAM_EXEC39">'Donnees'!$D$39</definedName>
    <definedName name="PARAM_EXEC4">'Donnees'!$D$5</definedName>
    <definedName name="PARAM_EXEC40">'Donnees'!$D$40</definedName>
    <definedName name="PARAM_EXEC41">'Donnees'!#REF!</definedName>
    <definedName name="PARAM_EXEC42">'Donnees'!$D$41</definedName>
    <definedName name="PARAM_EXEC43">'Donnees'!$D$42</definedName>
    <definedName name="PARAM_EXEC44">'Donnees'!$D$43</definedName>
    <definedName name="PARAM_EXEC45">'Donnees'!$D$44</definedName>
    <definedName name="PARAM_EXEC46">'Donnees'!$D$45</definedName>
    <definedName name="PARAM_EXEC47">'Donnees'!$D$46</definedName>
    <definedName name="PARAM_EXEC48">'Donnees'!$D$47</definedName>
    <definedName name="PARAM_EXEC49">'Donnees'!#REF!</definedName>
    <definedName name="PARAM_EXEC5">'Donnees'!$D$6</definedName>
    <definedName name="PARAM_EXEC50">'Donnees'!#REF!</definedName>
    <definedName name="PARAM_EXEC51">'Donnees'!$D$48</definedName>
    <definedName name="PARAM_EXEC52">'Donnees'!$D$49</definedName>
    <definedName name="PARAM_EXEC53">'Donnees'!$D$50</definedName>
    <definedName name="PARAM_EXEC54">'Donnees'!$D$51</definedName>
    <definedName name="PARAM_EXEC55">'Donnees'!$D$52</definedName>
    <definedName name="PARAM_EXEC6">'Donnees'!$D$7</definedName>
    <definedName name="PARAM_EXEC7">'Donnees'!$D$8</definedName>
    <definedName name="PARAM_EXEC8">'Donnees'!$D$9</definedName>
    <definedName name="PARAM_EXEC9">'Donnees'!$D$10</definedName>
    <definedName name="PARAM_FONC1">'Donnees'!$B$2</definedName>
    <definedName name="PARAM_FONC10">'Donnees'!$B$11</definedName>
    <definedName name="PARAM_FONC11">'Donnees'!$B$12</definedName>
    <definedName name="PARAM_FONC12">'Donnees'!$B$13</definedName>
    <definedName name="PARAM_FONC13">'Donnees'!$B$14</definedName>
    <definedName name="PARAM_FONC14">'Donnees'!$B$15</definedName>
    <definedName name="PARAM_FONC15">'Donnees'!$B$16</definedName>
    <definedName name="PARAM_FONC16">'Donnees'!$B$17</definedName>
    <definedName name="PARAM_FONC17">'Donnees'!$B$18</definedName>
    <definedName name="PARAM_FONC18">'Donnees'!$B$19</definedName>
    <definedName name="PARAM_FONC19">'Donnees'!$B$20</definedName>
    <definedName name="PARAM_FONC2">'Donnees'!$B$3</definedName>
    <definedName name="PARAM_FONC20">'Donnees'!$B$21</definedName>
    <definedName name="PARAM_FONC21">'Donnees'!$B$22</definedName>
    <definedName name="PARAM_FONC22">'Donnees'!$B$23</definedName>
    <definedName name="PARAM_FONC23">'Donnees'!$B$24</definedName>
    <definedName name="PARAM_FONC24">'Donnees'!$B$25</definedName>
    <definedName name="PARAM_FONC25">'Donnees'!$B$26</definedName>
    <definedName name="PARAM_FONC26">'Donnees'!#REF!</definedName>
    <definedName name="PARAM_FONC27">'Donnees'!$B$27</definedName>
    <definedName name="PARAM_FONC28">'Donnees'!$B$28</definedName>
    <definedName name="PARAM_FONC29">'Donnees'!$B$29</definedName>
    <definedName name="PARAM_FONC3">'Donnees'!$B$4</definedName>
    <definedName name="PARAM_FONC30">'Donnees'!$B$30</definedName>
    <definedName name="PARAM_FONC31">'Donnees'!$B$31</definedName>
    <definedName name="PARAM_FONC32">'Donnees'!$B$32</definedName>
    <definedName name="PARAM_FONC33">'Donnees'!$B$33</definedName>
    <definedName name="PARAM_FONC34">'Donnees'!$B$34</definedName>
    <definedName name="PARAM_FONC35">'Donnees'!$B$35</definedName>
    <definedName name="PARAM_FONC36">'Donnees'!$B$36</definedName>
    <definedName name="PARAM_FONC37">'Donnees'!$B$37</definedName>
    <definedName name="PARAM_FONC38">'Donnees'!$B$38</definedName>
    <definedName name="PARAM_FONC39">'Donnees'!$B$39</definedName>
    <definedName name="PARAM_FONC4">'Donnees'!$B$5</definedName>
    <definedName name="PARAM_FONC40">'Donnees'!$B$40</definedName>
    <definedName name="PARAM_FONC41">'Donnees'!#REF!</definedName>
    <definedName name="PARAM_FONC42">'Donnees'!$B$41</definedName>
    <definedName name="PARAM_FONC43">'Donnees'!$B$42</definedName>
    <definedName name="PARAM_FONC44">'Donnees'!$B$43</definedName>
    <definedName name="PARAM_FONC45">'Donnees'!$B$44</definedName>
    <definedName name="PARAM_FONC46">'Donnees'!$B$45</definedName>
    <definedName name="PARAM_FONC47">'Donnees'!$B$46</definedName>
    <definedName name="PARAM_FONC48">'Donnees'!$B$47</definedName>
    <definedName name="PARAM_FONC49">'Donnees'!#REF!</definedName>
    <definedName name="PARAM_FONC5">'Donnees'!$B$6</definedName>
    <definedName name="PARAM_FONC50">'Donnees'!#REF!</definedName>
    <definedName name="PARAM_FONC51">'Donnees'!$B$48</definedName>
    <definedName name="PARAM_FONC52">'Donnees'!$B$49</definedName>
    <definedName name="PARAM_FONC53">'Donnees'!$B$50</definedName>
    <definedName name="PARAM_FONC54">'Donnees'!$B$51</definedName>
    <definedName name="PARAM_FONC55">'Donnees'!$B$52</definedName>
    <definedName name="PARAM_FONC6">'Donnees'!$B$7</definedName>
    <definedName name="PARAM_FONC7">'Donnees'!$B$8</definedName>
    <definedName name="PARAM_FONC8">'Donnees'!$B$9</definedName>
    <definedName name="PARAM_FONC9">'Donnees'!$B$10</definedName>
    <definedName name="PARAM_VAL1">'Donnees'!$C$2</definedName>
    <definedName name="PARAM_VAL10">'Donnees'!$C$11</definedName>
    <definedName name="PARAM_VAL11">'Donnees'!$C$12</definedName>
    <definedName name="PARAM_VAL12">'Donnees'!$C$13</definedName>
    <definedName name="PARAM_VAL13">'Donnees'!$C$14</definedName>
    <definedName name="PARAM_VAL14">'Donnees'!$C$15</definedName>
    <definedName name="PARAM_VAL15">'Donnees'!$C$16</definedName>
    <definedName name="PARAM_VAL16">'Donnees'!$C$17</definedName>
    <definedName name="PARAM_VAL17">'Donnees'!$C$18</definedName>
    <definedName name="PARAM_VAL18">'Donnees'!$C$19</definedName>
    <definedName name="PARAM_VAL19">'Donnees'!$C$20</definedName>
    <definedName name="PARAM_VAL2">'Donnees'!$C$3</definedName>
    <definedName name="PARAM_VAL20">'Donnees'!$C$21</definedName>
    <definedName name="PARAM_VAL21">'Donnees'!$C$22</definedName>
    <definedName name="PARAM_VAL22">'Donnees'!$C$23</definedName>
    <definedName name="PARAM_VAL23">'Donnees'!$C$24</definedName>
    <definedName name="PARAM_VAL24">'Donnees'!$C$25</definedName>
    <definedName name="PARAM_VAL25">'Donnees'!$C$26</definedName>
    <definedName name="PARAM_VAL26">'Donnees'!#REF!</definedName>
    <definedName name="PARAM_VAL27">'Donnees'!$C$27</definedName>
    <definedName name="PARAM_VAL28">'Donnees'!$C$28</definedName>
    <definedName name="PARAM_VAL29">'Donnees'!$C$29</definedName>
    <definedName name="PARAM_VAL3">'Donnees'!$C$4</definedName>
    <definedName name="PARAM_VAL30">'Donnees'!$C$30</definedName>
    <definedName name="PARAM_VAL31">'Donnees'!$C$31</definedName>
    <definedName name="PARAM_VAL32">'Donnees'!$C$32</definedName>
    <definedName name="PARAM_VAL33">'Donnees'!$C$33</definedName>
    <definedName name="PARAM_VAL34">'Donnees'!$C$34</definedName>
    <definedName name="PARAM_VAL35">'Donnees'!$C$35</definedName>
    <definedName name="PARAM_VAL36">'Donnees'!$C$36</definedName>
    <definedName name="PARAM_VAL37">'Donnees'!$C$37</definedName>
    <definedName name="PARAM_VAL38">'Donnees'!$C$38</definedName>
    <definedName name="PARAM_VAL39">'Donnees'!$C$39</definedName>
    <definedName name="PARAM_VAL4">'Donnees'!$C$5</definedName>
    <definedName name="PARAM_VAL40">'Donnees'!$C$40</definedName>
    <definedName name="PARAM_VAL41">'Donnees'!#REF!</definedName>
    <definedName name="PARAM_VAL42">'Donnees'!$C$41</definedName>
    <definedName name="PARAM_VAL43">'Donnees'!$C$42</definedName>
    <definedName name="PARAM_VAL44">'Donnees'!$C$43</definedName>
    <definedName name="PARAM_VAL45">'Donnees'!$C$44</definedName>
    <definedName name="PARAM_VAL46">'Donnees'!$C$45</definedName>
    <definedName name="PARAM_VAL47">'Donnees'!$C$46</definedName>
    <definedName name="PARAM_VAL48">'Donnees'!$C$47</definedName>
    <definedName name="PARAM_VAL49">'Donnees'!#REF!</definedName>
    <definedName name="PARAM_VAL5">'Donnees'!$C$6</definedName>
    <definedName name="PARAM_VAL50">'Donnees'!#REF!</definedName>
    <definedName name="PARAM_VAL51">'Donnees'!$C$48</definedName>
    <definedName name="PARAM_VAL52">'Donnees'!$C$49</definedName>
    <definedName name="PARAM_VAL53">'Donnees'!$C$50</definedName>
    <definedName name="PARAM_VAL54">'Donnees'!$C$51</definedName>
    <definedName name="PARAM_VAL55">'Donnees'!$C$52</definedName>
    <definedName name="PARAM_VAL6">'Donnees'!$C$7</definedName>
    <definedName name="PARAM_VAL7">'Donnees'!$C$8</definedName>
    <definedName name="PARAM_VAL8">'Donnees'!$C$9</definedName>
    <definedName name="PARAM_VAL9">'Donnees'!$C$10</definedName>
    <definedName name="PARAM1">'Donnees'!$A$2</definedName>
    <definedName name="PARAM10">'Donnees'!$A$11</definedName>
    <definedName name="PARAM11">'Donnees'!$A$12</definedName>
    <definedName name="PARAM12">'Donnees'!$A$13</definedName>
    <definedName name="PARAM13">'Donnees'!$A$14</definedName>
    <definedName name="PARAM14">'Donnees'!$A$15</definedName>
    <definedName name="PARAM15">'Donnees'!$A$16</definedName>
    <definedName name="PARAM16">'Donnees'!$A$17</definedName>
    <definedName name="PARAM17">'Donnees'!$A$18</definedName>
    <definedName name="PARAM18">'Donnees'!$A$19</definedName>
    <definedName name="PARAM19">'Donnees'!$A$20</definedName>
    <definedName name="PARAM2">'Donnees'!$A$3</definedName>
    <definedName name="PARAM20">'Donnees'!$A$21</definedName>
    <definedName name="PARAM21">'Donnees'!$A$22</definedName>
    <definedName name="PARAM22">'Donnees'!$A$23</definedName>
    <definedName name="PARAM23">'Donnees'!$A$24</definedName>
    <definedName name="PARAM24">'Donnees'!$A$25</definedName>
    <definedName name="PARAM25">'Donnees'!$A$26</definedName>
    <definedName name="PARAM26">'Donnees'!#REF!</definedName>
    <definedName name="PARAM27">'Donnees'!$A$27</definedName>
    <definedName name="PARAM28">'Donnees'!$A$28</definedName>
    <definedName name="PARAM29">'Donnees'!$A$29</definedName>
    <definedName name="PARAM3">'Donnees'!$A$4</definedName>
    <definedName name="PARAM30">'Donnees'!$A$30</definedName>
    <definedName name="PARAM31">'Donnees'!$A$31</definedName>
    <definedName name="PARAM32">'Donnees'!$A$32</definedName>
    <definedName name="PARAM33">'Donnees'!$A$33</definedName>
    <definedName name="PARAM34">'Donnees'!$A$34</definedName>
    <definedName name="PARAM35">'Donnees'!$A$35</definedName>
    <definedName name="PARAM36">'Donnees'!$A$36</definedName>
    <definedName name="PARAM37">'Donnees'!$A$37</definedName>
    <definedName name="PARAM38">'Donnees'!$A$38</definedName>
    <definedName name="PARAM39">'Donnees'!$A$39</definedName>
    <definedName name="PARAM4">'Donnees'!$A$5</definedName>
    <definedName name="PARAM40">'Donnees'!$A$40</definedName>
    <definedName name="PARAM41">'Donnees'!#REF!</definedName>
    <definedName name="PARAM42">'Donnees'!$A$41</definedName>
    <definedName name="PARAM43">'Donnees'!$A$42</definedName>
    <definedName name="PARAM44">'Donnees'!$A$43</definedName>
    <definedName name="PARAM45">'Donnees'!$A$44</definedName>
    <definedName name="PARAM46">'Donnees'!$A$45</definedName>
    <definedName name="PARAM47">'Donnees'!$A$46</definedName>
    <definedName name="PARAM48">'Donnees'!$A$47</definedName>
    <definedName name="PARAM49">'Donnees'!#REF!</definedName>
    <definedName name="PARAM5">'Donnees'!$A$6</definedName>
    <definedName name="PARAM50">'Donnees'!#REF!</definedName>
    <definedName name="PARAM51">'Donnees'!$A$48</definedName>
    <definedName name="PARAM52">'Donnees'!$A$49</definedName>
    <definedName name="PARAM53">'Donnees'!$A$50</definedName>
    <definedName name="PARAM54">'Donnees'!$A$51</definedName>
    <definedName name="PARAM55">'Donnees'!$A$52</definedName>
    <definedName name="PARAM6">'Donnees'!$A$7</definedName>
    <definedName name="PARAM7">'Donnees'!$A$8</definedName>
    <definedName name="PARAM8">'Donnees'!$A$9</definedName>
    <definedName name="PARAM9">'Donnees'!$A$10</definedName>
  </definedNames>
  <calcPr fullCalcOnLoad="1"/>
</workbook>
</file>

<file path=xl/sharedStrings.xml><?xml version="1.0" encoding="utf-8"?>
<sst xmlns="http://schemas.openxmlformats.org/spreadsheetml/2006/main" count="690" uniqueCount="435">
  <si>
    <t>Service Urbanisme Réglementaire</t>
  </si>
  <si>
    <t>Demandeur</t>
  </si>
  <si>
    <t>Adresse du projet</t>
  </si>
  <si>
    <t>Nature des travaux</t>
  </si>
  <si>
    <t>Décision</t>
  </si>
  <si>
    <t>Déposé</t>
  </si>
  <si>
    <t>Auteur du projet</t>
  </si>
  <si>
    <t>Cadastre</t>
  </si>
  <si>
    <t>Secteur</t>
  </si>
  <si>
    <t>Hauteur
(m)</t>
  </si>
  <si>
    <t>LISTE DES DOSSIERS</t>
  </si>
  <si>
    <t>DELIVRES</t>
  </si>
  <si>
    <t xml:space="preserve">mois de </t>
  </si>
  <si>
    <t>Type de Décision</t>
  </si>
  <si>
    <t>Direction Urbanisme Aménagement</t>
  </si>
  <si>
    <t>AUTORISATIONS</t>
  </si>
  <si>
    <t>D'URBANISME</t>
  </si>
  <si>
    <t>SP
(m²)</t>
  </si>
  <si>
    <t>N° de Dossiers</t>
  </si>
  <si>
    <t>Nombre logements</t>
  </si>
  <si>
    <t>Nomenclature des dossiers, l'indice M-modificatif et T=transfert - Renseignement complémentaires auprès du service Urbanisme Réglementaire, 11 bd Jean Pain, 04.76.76 36.05</t>
  </si>
  <si>
    <t>Département Ville Durabble</t>
  </si>
  <si>
    <t xml:space="preserve"> Nom dossier</t>
  </si>
  <si>
    <t>Reçu en mairie</t>
  </si>
  <si>
    <t>Type décision finale</t>
  </si>
  <si>
    <t>Nature signature décision finale</t>
  </si>
  <si>
    <t>Date signature décision finale</t>
  </si>
  <si>
    <t>Representant</t>
  </si>
  <si>
    <t>Adresse Demandeur</t>
  </si>
  <si>
    <t>Code postal</t>
  </si>
  <si>
    <t>Commune</t>
  </si>
  <si>
    <t>Auteur</t>
  </si>
  <si>
    <t>Adresse Auteur</t>
  </si>
  <si>
    <t>Adresse complète</t>
  </si>
  <si>
    <t>Liste parcelles</t>
  </si>
  <si>
    <t>Commentaires</t>
  </si>
  <si>
    <t>Nombre de logements créés</t>
  </si>
  <si>
    <t>Nombre de logements démolis</t>
  </si>
  <si>
    <t>Surface de plancher (SHON) totale créée</t>
  </si>
  <si>
    <t>Surface de plancher (SHON) démolie</t>
  </si>
  <si>
    <t>Hauteur maximum</t>
  </si>
  <si>
    <t>Hauteur</t>
  </si>
  <si>
    <t>Code modèle</t>
  </si>
  <si>
    <t>Nom Instructeur</t>
  </si>
  <si>
    <t>PC 38185 15 U1052</t>
  </si>
  <si>
    <t>DECISION INITIALE</t>
  </si>
  <si>
    <t>Favorable</t>
  </si>
  <si>
    <t>Monsieur MISCIOSCIA Christophe</t>
  </si>
  <si>
    <t>4 allée Aloysi Kospicki</t>
  </si>
  <si>
    <t>GRENOBLE</t>
  </si>
  <si>
    <t>Madame SIMON Orianne</t>
  </si>
  <si>
    <t>10 cours de la Libération</t>
  </si>
  <si>
    <t>149 cours de la Libération - Général de Gaulle</t>
  </si>
  <si>
    <t>HN0120</t>
  </si>
  <si>
    <t>surélévation d'un bâtiment existant d'activité pour créer un logement</t>
  </si>
  <si>
    <t>PC</t>
  </si>
  <si>
    <t>KAMBOURIAN Grazia</t>
  </si>
  <si>
    <t>DP 38185 15 U9317</t>
  </si>
  <si>
    <t xml:space="preserve">SAS UJA </t>
  </si>
  <si>
    <t>Madame DE PRUNELE Gaëlle</t>
  </si>
  <si>
    <t>117 quai de Valmy</t>
  </si>
  <si>
    <t>PARIS</t>
  </si>
  <si>
    <t>17 place Grenette</t>
  </si>
  <si>
    <t>BT0078</t>
  </si>
  <si>
    <t xml:space="preserve">modification de la devanture d'un magasin de vêtement existant "Un jour Ailleurs" </t>
  </si>
  <si>
    <t>DP</t>
  </si>
  <si>
    <t>TSCHANZ Séverine</t>
  </si>
  <si>
    <t>PC 38185 15 U1056</t>
  </si>
  <si>
    <t xml:space="preserve">SCI SCIMI  </t>
  </si>
  <si>
    <t>Monsieur VIALLET Jacques</t>
  </si>
  <si>
    <t>115 cours de la Libération</t>
  </si>
  <si>
    <t xml:space="preserve">GROUPE EOLE ARCHITECTES </t>
  </si>
  <si>
    <t>1  place du Verseau</t>
  </si>
  <si>
    <t>ECHIROLLES</t>
  </si>
  <si>
    <t>121 rue d'Alembert</t>
  </si>
  <si>
    <t>IV0089</t>
  </si>
  <si>
    <t>Construction d'un bâtiment administratif, relevant du code du travail,  pour la direction du groupe hospitalier Mutualiste</t>
  </si>
  <si>
    <t>VAIDI Ali</t>
  </si>
  <si>
    <t>DP 38185 15 U9312</t>
  </si>
  <si>
    <t xml:space="preserve">SARL YAKINE </t>
  </si>
  <si>
    <t>Monsieur SEDDIK Modhaffar</t>
  </si>
  <si>
    <t>10 Marie Reynoard</t>
  </si>
  <si>
    <t>29 Bis rue Alfred de Vigny</t>
  </si>
  <si>
    <t>ER0346 ER0366</t>
  </si>
  <si>
    <t>Modification de la façade en vue d'aménager un restaurant rapide</t>
  </si>
  <si>
    <t>LAZREG Djamila</t>
  </si>
  <si>
    <t>DP 38185 15 U9335</t>
  </si>
  <si>
    <t xml:space="preserve">AGDA IMMOBILIER </t>
  </si>
  <si>
    <t>CHEDAL ANGLAY Romain</t>
  </si>
  <si>
    <t>69 cours Jean Jaurès</t>
  </si>
  <si>
    <t>40 rue Anatole France</t>
  </si>
  <si>
    <t>HR0106</t>
  </si>
  <si>
    <t xml:space="preserve">Ravalement de façades et isolation par l'extérieur d'un immeuble collectif </t>
  </si>
  <si>
    <t>DP 38185 15 U9358</t>
  </si>
  <si>
    <t xml:space="preserve">AUDRAS DELAUNOIS </t>
  </si>
  <si>
    <t xml:space="preserve">Madame CASTEL </t>
  </si>
  <si>
    <t>2 rue Montorge</t>
  </si>
  <si>
    <t>36 cours Berriat</t>
  </si>
  <si>
    <t>BN0149</t>
  </si>
  <si>
    <t>Ravalement de la façade arrière du bâtiment sur cour.</t>
  </si>
  <si>
    <t>DP 38185 15 U9356</t>
  </si>
  <si>
    <t>Défavorable</t>
  </si>
  <si>
    <t>Madame PASSAGIO Geneviève</t>
  </si>
  <si>
    <t>12 rue Humbert II</t>
  </si>
  <si>
    <t>7 rue Général Ferrié</t>
  </si>
  <si>
    <t>DN0053</t>
  </si>
  <si>
    <t>changement de destination d'un plateau de bureaux en 2 logements dans une copropriété.</t>
  </si>
  <si>
    <t>TRUCHET Frédérique</t>
  </si>
  <si>
    <t>DP 38185 15 U9314</t>
  </si>
  <si>
    <t xml:space="preserve">SCIC HABITAT RHONE ALPES </t>
  </si>
  <si>
    <t>Monsieur ROYER Romain</t>
  </si>
  <si>
    <t>5 place Camille Georges  - immeuble le K</t>
  </si>
  <si>
    <t>LYON</t>
  </si>
  <si>
    <t xml:space="preserve">SHRA agence Isère </t>
  </si>
  <si>
    <t>1 rue Guy Moquet</t>
  </si>
  <si>
    <t>ER0367</t>
  </si>
  <si>
    <t>creation d'un local poubelle collectif</t>
  </si>
  <si>
    <t>DP 38185 15 U9340</t>
  </si>
  <si>
    <t xml:space="preserve">SCPI ELYSEES PIERRE </t>
  </si>
  <si>
    <t>Monsieur FEDIRKO Christophe</t>
  </si>
  <si>
    <t>15 rue Vernet</t>
  </si>
  <si>
    <t>84 rue des Allies</t>
  </si>
  <si>
    <t>EM0196</t>
  </si>
  <si>
    <t>Installation d'une échelle sur la façade d'un bâtiment pour permettre un accès sécurisé à la terrasse</t>
  </si>
  <si>
    <t>DP 38185 15 U9361</t>
  </si>
  <si>
    <t xml:space="preserve">SARL AUDRAS ET DELAUNOIS DE BONNE </t>
  </si>
  <si>
    <t>Monsieur ROUX Sébastien</t>
  </si>
  <si>
    <t>30 allée Henri Frenay</t>
  </si>
  <si>
    <t>36 quai Perrière</t>
  </si>
  <si>
    <t>AS0028</t>
  </si>
  <si>
    <t>ravalement obligatoire d'un immeuble de logements</t>
  </si>
  <si>
    <t>DONZEAUD Isabelle</t>
  </si>
  <si>
    <t>PC 38185 13 1034 M02</t>
  </si>
  <si>
    <t xml:space="preserve">SAS DAUPHINE &amp; CLEMENT </t>
  </si>
  <si>
    <t>Monsieur GOUTILLE Marc</t>
  </si>
  <si>
    <t>27 chemin Montollier</t>
  </si>
  <si>
    <t>VOIRON Cedex</t>
  </si>
  <si>
    <t>Monsieur BENOIT Michel</t>
  </si>
  <si>
    <t>12 place Victor Hugo</t>
  </si>
  <si>
    <t>5 rue du Dauphiné</t>
  </si>
  <si>
    <t>HY0022</t>
  </si>
  <si>
    <t>Modification de la hauteur du bâtiment et modification de la façade</t>
  </si>
  <si>
    <t>PD 38185 15 U4013</t>
  </si>
  <si>
    <t>Madame MAUDUIT Claire</t>
  </si>
  <si>
    <t>30 rue Joseph Rey</t>
  </si>
  <si>
    <t>75 avenue Jeanne d'Arc</t>
  </si>
  <si>
    <t>DV0061</t>
  </si>
  <si>
    <t>Démolition d'un garage et d'un escalier accolé à une maison individuelle</t>
  </si>
  <si>
    <t>PD</t>
  </si>
  <si>
    <t>DP 38185 15 U9328</t>
  </si>
  <si>
    <t xml:space="preserve">IMMO DE FRANCE RHONE ALPES </t>
  </si>
  <si>
    <t>Madame CARDOLETTI Mireille</t>
  </si>
  <si>
    <t>29 rue Berriat</t>
  </si>
  <si>
    <t>GRENOLBLE</t>
  </si>
  <si>
    <t>2 rue Lakanal</t>
  </si>
  <si>
    <t>CI0037</t>
  </si>
  <si>
    <t xml:space="preserve">ravalement de façade sur rue d'un immeuble. -  - </t>
  </si>
  <si>
    <t>DP 38185 15 U9348</t>
  </si>
  <si>
    <t>Madame LOMBARD Dominique</t>
  </si>
  <si>
    <t>24 place Saint Bruno</t>
  </si>
  <si>
    <t>IK0050</t>
  </si>
  <si>
    <t>aménagement pour une habitation familiale partagée (parents/enfant) avec création d'ouvertures pour permettre différents accès indépendants (portes) et pour éclairer des pièces sombres (fenêtres)</t>
  </si>
  <si>
    <t>DP 38185 15 U9330</t>
  </si>
  <si>
    <t>Madame MAUR Jeanine Suzanne</t>
  </si>
  <si>
    <t>Madame MAUR Anne-Marie</t>
  </si>
  <si>
    <t>17 rue Docteur Mazet</t>
  </si>
  <si>
    <t>15 rue Docteur Mazet</t>
  </si>
  <si>
    <t>BI0051</t>
  </si>
  <si>
    <t>Remplacement de fenêtres à l'identique, d'un appartement situé au deuxième étage d'une copropriété (2 côté rue et 2 côté cour)</t>
  </si>
  <si>
    <t>DP 38185 15 U9327</t>
  </si>
  <si>
    <t>Monsieur COUILLEROT Pierre</t>
  </si>
  <si>
    <t>1 rue Philis de la Charce</t>
  </si>
  <si>
    <t>BT0075</t>
  </si>
  <si>
    <t>création d'une ouverture au 5ème étage de la façade Sud d'un immeuble de logements</t>
  </si>
  <si>
    <t>DP 38185 15 U9333</t>
  </si>
  <si>
    <t>Monsieur KRISTIANSEN Bernt</t>
  </si>
  <si>
    <t>10 rue Kruger</t>
  </si>
  <si>
    <t>DO0117</t>
  </si>
  <si>
    <t>Démolition d'un escalier pour le remplacer et réfection d'un abri de jardin pour une maison individuelle</t>
  </si>
  <si>
    <t>PD 38185 15 U4006</t>
  </si>
  <si>
    <t xml:space="preserve">ETABLISSEMENT PUBLIC FONCIER LOCAL DU DAUPHINE </t>
  </si>
  <si>
    <t>Monsieur FAGES Philippe</t>
  </si>
  <si>
    <t>3 rue Malakoff</t>
  </si>
  <si>
    <t>17 rue Joseph Bouchayer</t>
  </si>
  <si>
    <t>HV0137</t>
  </si>
  <si>
    <t>Démolition totale d'une maison</t>
  </si>
  <si>
    <t>DP 38185 15 U9292</t>
  </si>
  <si>
    <t xml:space="preserve">SCI LE BERLIOZ III </t>
  </si>
  <si>
    <t>Monsieur MURE RAVAUD Bernard</t>
  </si>
  <si>
    <t>4 de Strasbourg</t>
  </si>
  <si>
    <t xml:space="preserve">BUFFA ARCHITECTURE ET DESIGN </t>
  </si>
  <si>
    <t>4 rue de la Gifle</t>
  </si>
  <si>
    <t>CROLLES</t>
  </si>
  <si>
    <t>3 rue de Strasbourg</t>
  </si>
  <si>
    <t>CV0004</t>
  </si>
  <si>
    <t>modification de fenêtre dans une cour intérieure</t>
  </si>
  <si>
    <t>VIALLET Elodie</t>
  </si>
  <si>
    <t>DP 38185 15 U9339</t>
  </si>
  <si>
    <t xml:space="preserve">SCI DU ROND POINT </t>
  </si>
  <si>
    <t>Monsieur PACAULT Clément</t>
  </si>
  <si>
    <t>4 place Docteur Girard</t>
  </si>
  <si>
    <t>5 rue Eugène Delacroix</t>
  </si>
  <si>
    <t>AX0322</t>
  </si>
  <si>
    <t>modification des allèges des vitrines situées au rez-de-chaussée et changement des menuiseries extérieures pour aménager un cabinet médical</t>
  </si>
  <si>
    <t>DP 38185 15 U9341</t>
  </si>
  <si>
    <t xml:space="preserve">GINOUX LEMAIRE </t>
  </si>
  <si>
    <t>Monsieur BURDET Florian</t>
  </si>
  <si>
    <t>2  rue Alexandre 1er de yougoslavie</t>
  </si>
  <si>
    <t>2 rue Alexandre 1er de Yougoslavie</t>
  </si>
  <si>
    <t>BH0009</t>
  </si>
  <si>
    <t>ravalement de la copropriété.</t>
  </si>
  <si>
    <t>DP 38185 15 U9345</t>
  </si>
  <si>
    <t>Monsieur LAUGEOIS Marc</t>
  </si>
  <si>
    <t>24 rue Revol</t>
  </si>
  <si>
    <t>144 cours Berriat</t>
  </si>
  <si>
    <t>IM0106</t>
  </si>
  <si>
    <t>Changement d'une vitrine d'un local</t>
  </si>
  <si>
    <t>DP 38185 15 U9359</t>
  </si>
  <si>
    <t xml:space="preserve">SAS GRANI MIROIR </t>
  </si>
  <si>
    <t>Monsieur STRIPPOLI David</t>
  </si>
  <si>
    <t>11 rue Raoul Follereau</t>
  </si>
  <si>
    <t>SEYSSINS</t>
  </si>
  <si>
    <t>64 rue Abbé Grégoire</t>
  </si>
  <si>
    <t>IP0222</t>
  </si>
  <si>
    <t>ravalement des façades côté cour et côté rue d'un bâtiment d'habitation collectif</t>
  </si>
  <si>
    <t>DP 38185 15 U9351</t>
  </si>
  <si>
    <t xml:space="preserve">SARL MAXI LUNA </t>
  </si>
  <si>
    <t>Madame BAUDE GUICHOU Françoise</t>
  </si>
  <si>
    <t>27 boulevard Gambetta</t>
  </si>
  <si>
    <t>BP0004</t>
  </si>
  <si>
    <t xml:space="preserve">Modification de vitrine d'un commerce </t>
  </si>
  <si>
    <t>PC 38185 15 U1043</t>
  </si>
  <si>
    <t xml:space="preserve">COLLET BEILLON GRIMAUD DE MAISON PIERRE CATANE </t>
  </si>
  <si>
    <t>Monsieur SPORTICHE David</t>
  </si>
  <si>
    <t>64 boulevard Maréchal Foch</t>
  </si>
  <si>
    <t>12 chemin des Marroniers</t>
  </si>
  <si>
    <t>HV0032</t>
  </si>
  <si>
    <t>Pose d'une devanture en RDC d'un immeuble collectif en vue de la réalisation d'un local d'activité</t>
  </si>
  <si>
    <t>DIFATO Laurence</t>
  </si>
  <si>
    <t>DP 38185 15 U9353</t>
  </si>
  <si>
    <t xml:space="preserve">CAISSE D ALLOCATIONS FAMILIALES </t>
  </si>
  <si>
    <t>Monsieur CHEVALIER Claude</t>
  </si>
  <si>
    <t>3 rue Des Alliées</t>
  </si>
  <si>
    <t xml:space="preserve">9 rue Doudart de Lagree </t>
  </si>
  <si>
    <t>CP0065</t>
  </si>
  <si>
    <t>Changement de destination des locaux de la Caisse des Allocations Familiales en bureaux, situés au rez de chaussée et premier étage d'un batiment.</t>
  </si>
  <si>
    <t>DP 38185 15 U9349</t>
  </si>
  <si>
    <t xml:space="preserve">SARL VENITUCCI </t>
  </si>
  <si>
    <t xml:space="preserve">Monsieur Eric VENITUCCI </t>
  </si>
  <si>
    <t>3 rue René Camphin</t>
  </si>
  <si>
    <t>FONTAINE</t>
  </si>
  <si>
    <t>77 rue Saint Laurent</t>
  </si>
  <si>
    <t>AT0077</t>
  </si>
  <si>
    <t>remplacement des deux chaudières existantes par des modèles à ventouses à sorties verticales</t>
  </si>
  <si>
    <t>DP 38185 15 U9350</t>
  </si>
  <si>
    <t>Monsieur DARDELET Brice</t>
  </si>
  <si>
    <t>74 rue du Drac</t>
  </si>
  <si>
    <t>IS0073</t>
  </si>
  <si>
    <t>Installation de deux fenêtres de toit pour agrandir un appartement situé au 2ème étage d'un immeuble</t>
  </si>
  <si>
    <t>PC 38185 15 U1058</t>
  </si>
  <si>
    <t xml:space="preserve">ST MICROLECTRONICS </t>
  </si>
  <si>
    <t>Monsieur DUREAULT Patrick</t>
  </si>
  <si>
    <t>12 rue Jules Horowitz</t>
  </si>
  <si>
    <t>Monsieur DUBUISSON François</t>
  </si>
  <si>
    <t>11 quai Paul Doumer</t>
  </si>
  <si>
    <t>COURBEVOIE</t>
  </si>
  <si>
    <t>41 rue Jules Horowitz</t>
  </si>
  <si>
    <t>AC0071</t>
  </si>
  <si>
    <t>Création d'un poste de sécurité</t>
  </si>
  <si>
    <t>DP 38185 15 U9344</t>
  </si>
  <si>
    <t>Monsieur VINCENT Roger</t>
  </si>
  <si>
    <t>115 bis impasse cours de la Libération</t>
  </si>
  <si>
    <t>115 bis cours de la Libération et du Général de Gaulle</t>
  </si>
  <si>
    <t>HN0132</t>
  </si>
  <si>
    <t>création d'une pergola sur la terrasse d'un appartement situé dans une copropriété</t>
  </si>
  <si>
    <t>DP 38185 15 U9354</t>
  </si>
  <si>
    <t xml:space="preserve">EXCEPTION FLEURS </t>
  </si>
  <si>
    <t>Madame DE CILLIS Laurène</t>
  </si>
  <si>
    <t>24 cours Berriat</t>
  </si>
  <si>
    <t>24 Cours BERRIAT</t>
  </si>
  <si>
    <t>BN0080</t>
  </si>
  <si>
    <t>modification de la vitrine pour réaménager une boutique de fleurs</t>
  </si>
  <si>
    <t>DP 38185 15 U9347</t>
  </si>
  <si>
    <t>Madame BATELLIER Hélène</t>
  </si>
  <si>
    <t>17 rue Ponsard</t>
  </si>
  <si>
    <t>17 Rue Ponsard</t>
  </si>
  <si>
    <t>DR0114</t>
  </si>
  <si>
    <t>Remplacement de la porte d'entrée d'un cabinet de pédiatrie</t>
  </si>
  <si>
    <t>IMSISSEN Christine</t>
  </si>
  <si>
    <t>PD 38185 15 U4010</t>
  </si>
  <si>
    <t xml:space="preserve">Eglise de Jésus-Christ des Saints des Derniers Jours </t>
  </si>
  <si>
    <t>Monsieur BONNAMY Yves</t>
  </si>
  <si>
    <t>348 avenue du Mont Blanc</t>
  </si>
  <si>
    <t>THOIRY</t>
  </si>
  <si>
    <t>113 cours de la Libération</t>
  </si>
  <si>
    <t>HN0001</t>
  </si>
  <si>
    <t>Démolition d'une maison et des locaux annexes</t>
  </si>
  <si>
    <t>DP 38185 15 U9323</t>
  </si>
  <si>
    <t xml:space="preserve">Syndic GIGNOUX-LEMAIRE </t>
  </si>
  <si>
    <t>2 rue Alexandre 1er de Yougoslovaquie</t>
  </si>
  <si>
    <t>4 rue des Violettes</t>
  </si>
  <si>
    <t>HT0057</t>
  </si>
  <si>
    <t>ravalement de façade d'un immeuble d'habitation</t>
  </si>
  <si>
    <t>PC 38185 15 U1046</t>
  </si>
  <si>
    <t xml:space="preserve">SAS B &amp; B  HOTELS </t>
  </si>
  <si>
    <t>Monsieur SAMPEUR George</t>
  </si>
  <si>
    <t>271 rue Général Paulet</t>
  </si>
  <si>
    <t>BREST</t>
  </si>
  <si>
    <t>Monsieur BORDERIES Jean-Michel</t>
  </si>
  <si>
    <t>3 rue Emile Augier</t>
  </si>
  <si>
    <t>ORANGE</t>
  </si>
  <si>
    <t>1 avenue Paul Verlaine</t>
  </si>
  <si>
    <t>HI0041</t>
  </si>
  <si>
    <t>Aménagement d'un logement de fonction au rez de chaussée d'un hôtel</t>
  </si>
  <si>
    <t>AZ 38185 15 U0007</t>
  </si>
  <si>
    <t xml:space="preserve">COLLECTIF ABAT JOUR </t>
  </si>
  <si>
    <t xml:space="preserve">Madame Nathalie CORANTI </t>
  </si>
  <si>
    <t>91 rue Saint Laurent</t>
  </si>
  <si>
    <t>Passerelle Saint-Laurent</t>
  </si>
  <si>
    <t>Installation provisoire d'abat-jour</t>
  </si>
  <si>
    <t>AZ</t>
  </si>
  <si>
    <t>DP 38185 15 U9381</t>
  </si>
  <si>
    <t xml:space="preserve">AUTO ECOLE VALLIER LIBERATION </t>
  </si>
  <si>
    <t>Madame BENASR Wahida</t>
  </si>
  <si>
    <t>13 rue du Moiran</t>
  </si>
  <si>
    <t>GIERES</t>
  </si>
  <si>
    <t>10 boulevard Joseph Vallier</t>
  </si>
  <si>
    <t>HW0103</t>
  </si>
  <si>
    <t>Changement de teinte de la devanture du local commercial "Auto ecole".</t>
  </si>
  <si>
    <t>DP 38185 15 U9360</t>
  </si>
  <si>
    <t xml:space="preserve">AUDIO 2000 - Laboratoire THOMASSIN </t>
  </si>
  <si>
    <t xml:space="preserve">Monsieur BERTRAND </t>
  </si>
  <si>
    <t>1 rue Frédéric Taulier</t>
  </si>
  <si>
    <t>Monsieur BLANCHARD Sylvain</t>
  </si>
  <si>
    <t>8 rue Clos Bergier</t>
  </si>
  <si>
    <t>COLLONGES au MONT D'OR</t>
  </si>
  <si>
    <t>52 boulevard Joseph Vallier</t>
  </si>
  <si>
    <t>IV0172</t>
  </si>
  <si>
    <t>Modification de la devanture d'un commerce et mise en accessibilité</t>
  </si>
  <si>
    <t>PC 38185 13 1018</t>
  </si>
  <si>
    <t>Sans suite</t>
  </si>
  <si>
    <t>Monsieur BOUZOUITA Zied</t>
  </si>
  <si>
    <t>17 boulevard Foch</t>
  </si>
  <si>
    <t>Monsieur BEN ELKRAFI Zakaria</t>
  </si>
  <si>
    <t>33 avenue du 8 mai 1945</t>
  </si>
  <si>
    <t>SAINT MARTIN D'HERES</t>
  </si>
  <si>
    <t>74 Cours de la Libération et du Général de Gaulle</t>
  </si>
  <si>
    <t>HR0080</t>
  </si>
  <si>
    <t>Construction d'un restaurant en lieu et place d'une ancienne station service.</t>
  </si>
  <si>
    <t>PETROFF Jean</t>
  </si>
  <si>
    <t>DP 38185 15 U9274</t>
  </si>
  <si>
    <t>Accord tacite</t>
  </si>
  <si>
    <t>Monsieur PONTE-NOBLE David</t>
  </si>
  <si>
    <t>4 rue Auguste Gaché</t>
  </si>
  <si>
    <t>BV0066</t>
  </si>
  <si>
    <t>Remplacement de deux fenêtres au 4ème étage d'un immeuble</t>
  </si>
  <si>
    <t>DP 38185 15 U9357</t>
  </si>
  <si>
    <t xml:space="preserve">VILLE DE GRENOBLE </t>
  </si>
  <si>
    <t>Madame BERNARD Corinne</t>
  </si>
  <si>
    <t xml:space="preserve"> - Service Travaux Bâtiments - 51 rue Mallifaud</t>
  </si>
  <si>
    <t>8 place Saint Bruno</t>
  </si>
  <si>
    <t>IK0152</t>
  </si>
  <si>
    <t>Modification de l'aspect extérieur par un nouvel accès créé en remplacement de l'existant au local poubelles</t>
  </si>
  <si>
    <t>DP 38185 15 U9368</t>
  </si>
  <si>
    <t xml:space="preserve">ACTIS </t>
  </si>
  <si>
    <t>Monsieur DUPORT ROSAND Stéphane</t>
  </si>
  <si>
    <t>25 avenue de Constantine - Le Polynôme</t>
  </si>
  <si>
    <t>9 rue de la Poste</t>
  </si>
  <si>
    <t>BR0042</t>
  </si>
  <si>
    <t>Réhabilitation d'un immeuble en vue d'aménager 13 logements sociaux</t>
  </si>
  <si>
    <t>DP 38185 15 U9371</t>
  </si>
  <si>
    <t xml:space="preserve">Syndicat de copropriété </t>
  </si>
  <si>
    <t xml:space="preserve">Monsieur DEGUET-MORIN </t>
  </si>
  <si>
    <t>9 rue Elysée Reclus</t>
  </si>
  <si>
    <t>Monsieur BYLAN Michel</t>
  </si>
  <si>
    <t>47 rue Mallifaud</t>
  </si>
  <si>
    <t>DH0126</t>
  </si>
  <si>
    <t>Ravalement de façade d'une copropriété</t>
  </si>
  <si>
    <t>DP 38185 15 U9372</t>
  </si>
  <si>
    <t xml:space="preserve">JACOB IMMOBILIER </t>
  </si>
  <si>
    <t>Madame DEVESA Stéphanie</t>
  </si>
  <si>
    <t>85 rue Mallifaud</t>
  </si>
  <si>
    <t>43 B rue Mallifaud</t>
  </si>
  <si>
    <t>DH0129</t>
  </si>
  <si>
    <t>DP 38185 15 U9369</t>
  </si>
  <si>
    <t>Monsieur BERARDI Jean-François</t>
  </si>
  <si>
    <t>4 chemin Joseph Brun</t>
  </si>
  <si>
    <t>CX0118</t>
  </si>
  <si>
    <t xml:space="preserve">construction d'une piscine rectangulaire (3 m x 6 m) </t>
  </si>
  <si>
    <t>PC 38185 13 1054 M01</t>
  </si>
  <si>
    <t xml:space="preserve">GARE § CONNECTIONS SNCF </t>
  </si>
  <si>
    <t>Monsieur LONGCHAMP FREDERIC</t>
  </si>
  <si>
    <t>129 rue Servient</t>
  </si>
  <si>
    <t>Madame BONNEFILLE Françoise</t>
  </si>
  <si>
    <t>16 avenue d'Ivry</t>
  </si>
  <si>
    <t xml:space="preserve">PARIS </t>
  </si>
  <si>
    <t>1 place de la Gare</t>
  </si>
  <si>
    <t>AI0027 AI0032 AI0035 AI0044 AI0045 AI0274 AI0275</t>
  </si>
  <si>
    <t>Modifications relatives notamment à la suppressin de la parcelle urbaine et ses conséquences concernant le projet de réaménagement du Pôle d'Echange Multimodal (PEM), gare de Grenoble.</t>
  </si>
  <si>
    <t>DP 38185 15 U9364</t>
  </si>
  <si>
    <t>Monsieur KAPELL Bernard</t>
  </si>
  <si>
    <t>27 rue Docteur Mazet</t>
  </si>
  <si>
    <t>BO0015</t>
  </si>
  <si>
    <t>Remplacement de menuiseries extérieures au 2 ème étage d'un immeuble.</t>
  </si>
  <si>
    <t>DP 38185 15 U9367</t>
  </si>
  <si>
    <t xml:space="preserve">RESIDENCES DE LA HOUILLE BLANCHE </t>
  </si>
  <si>
    <t>Monsieur FEUILLET René</t>
  </si>
  <si>
    <t>2  avenue des Jeux Olympiques</t>
  </si>
  <si>
    <t>2 avenue Jeux olympiques</t>
  </si>
  <si>
    <t>DW0011</t>
  </si>
  <si>
    <t xml:space="preserve">Création de quatres nouvelles ouvertures en façade du bâtiment C au rez-de-chaussée. </t>
  </si>
  <si>
    <t>DP 38185 15 U9343</t>
  </si>
  <si>
    <t xml:space="preserve">SARL VERCORS IMMOBILIER </t>
  </si>
  <si>
    <t xml:space="preserve">Madame Marie-Thérèse DEREYMEZ </t>
  </si>
  <si>
    <t>4 avenue Jean Perrot</t>
  </si>
  <si>
    <t>22, 24, 26, rue de Stalingrad</t>
  </si>
  <si>
    <t>DN0022</t>
  </si>
  <si>
    <t>Ravalement de la copropriété "LE REGENT" avec remise en état des maçonneries et le changement des garde-corps</t>
  </si>
  <si>
    <t>DP 38185 15 U9320</t>
  </si>
  <si>
    <t>Monsieur PUGET Cyrille</t>
  </si>
  <si>
    <t>38 rue Génissieu</t>
  </si>
  <si>
    <t>16 Avenue Félix Viallet</t>
  </si>
  <si>
    <t>BH0058</t>
  </si>
  <si>
    <t>Changement de 10 fenêtres et portes-fenêtres côté rue et cour et remplacement des persiennes par des brises soleil avec pose de lambrequin au 5ème étage d'un immeuble</t>
  </si>
  <si>
    <t xml:space="preserve"> Nom du critère</t>
  </si>
  <si>
    <t>Fonction</t>
  </si>
  <si>
    <t>Valeur</t>
  </si>
  <si>
    <t>Demandé à l'exécution</t>
  </si>
  <si>
    <t>PA</t>
  </si>
  <si>
    <t xml:space="preserve"> entre</t>
  </si>
  <si>
    <t xml:space="preserve"> et</t>
  </si>
  <si>
    <t>ARRETE RECTIFICATIF</t>
  </si>
  <si>
    <t>PROROGATION</t>
  </si>
  <si>
    <t>RETRAIT PAR LE MAIRE</t>
  </si>
  <si>
    <t>Novembre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</si>
</sst>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dd/mm/yy;@"/>
    <numFmt numFmtId="174" formatCode="mmmm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FrizQuadrata BT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173" fontId="0" fillId="0" borderId="0" xfId="0" applyNumberFormat="1" applyBorder="1" applyAlignment="1">
      <alignment/>
    </xf>
    <xf numFmtId="173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4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right"/>
    </xf>
    <xf numFmtId="17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20" xfId="0" applyFont="1" applyBorder="1" applyAlignment="1">
      <alignment/>
    </xf>
    <xf numFmtId="0" fontId="0" fillId="0" borderId="16" xfId="0" applyBorder="1" applyAlignment="1">
      <alignment horizontal="center"/>
    </xf>
    <xf numFmtId="0" fontId="1" fillId="0" borderId="16" xfId="0" applyFont="1" applyBorder="1" applyAlignment="1">
      <alignment horizontal="left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3" fontId="0" fillId="0" borderId="22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22" xfId="0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8" fillId="0" borderId="2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9" fillId="33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6" fillId="34" borderId="21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173" fontId="1" fillId="34" borderId="2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/>
    </xf>
    <xf numFmtId="173" fontId="0" fillId="0" borderId="22" xfId="0" applyNumberForma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1" fillId="34" borderId="27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4" fontId="9" fillId="33" borderId="0" xfId="0" applyNumberFormat="1" applyFont="1" applyFill="1" applyBorder="1" applyAlignment="1">
      <alignment horizontal="center" vertical="center"/>
    </xf>
    <xf numFmtId="173" fontId="6" fillId="34" borderId="27" xfId="0" applyNumberFormat="1" applyFont="1" applyFill="1" applyBorder="1" applyAlignment="1">
      <alignment horizontal="center" vertical="center"/>
    </xf>
    <xf numFmtId="173" fontId="6" fillId="34" borderId="2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173" fontId="0" fillId="0" borderId="27" xfId="0" applyNumberFormat="1" applyBorder="1" applyAlignment="1">
      <alignment horizontal="center" vertical="center" wrapText="1"/>
    </xf>
    <xf numFmtId="173" fontId="0" fillId="0" borderId="26" xfId="0" applyNumberFormat="1" applyBorder="1" applyAlignment="1">
      <alignment horizontal="center" vertical="center" wrapText="1"/>
    </xf>
    <xf numFmtId="14" fontId="0" fillId="0" borderId="0" xfId="0" applyNumberForma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0</xdr:col>
      <xdr:colOff>952500</xdr:colOff>
      <xdr:row>5</xdr:row>
      <xdr:rowOff>114300</xdr:rowOff>
    </xdr:to>
    <xdr:pic>
      <xdr:nvPicPr>
        <xdr:cNvPr id="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895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showGridLines="0" tabSelected="1" zoomScalePageLayoutView="0" workbookViewId="0" topLeftCell="H1">
      <pane ySplit="15" topLeftCell="A16" activePane="bottomLeft" state="frozen"/>
      <selection pane="topLeft" activeCell="A1" sqref="A1"/>
      <selection pane="bottomLeft" activeCell="A63" sqref="A63:IV64"/>
    </sheetView>
  </sheetViews>
  <sheetFormatPr defaultColWidth="11.421875" defaultRowHeight="12.75"/>
  <cols>
    <col min="1" max="1" width="20.7109375" style="0" customWidth="1"/>
    <col min="2" max="2" width="9.7109375" style="0" customWidth="1"/>
    <col min="3" max="3" width="9.421875" style="0" customWidth="1"/>
    <col min="4" max="4" width="9.140625" style="0" customWidth="1"/>
    <col min="5" max="5" width="12.00390625" style="0" customWidth="1"/>
    <col min="6" max="6" width="8.7109375" style="0" customWidth="1"/>
    <col min="7" max="8" width="30.7109375" style="0" customWidth="1"/>
    <col min="9" max="9" width="30.7109375" style="5" customWidth="1"/>
    <col min="10" max="10" width="11.140625" style="5" bestFit="1" customWidth="1"/>
    <col min="11" max="11" width="9.7109375" style="5" bestFit="1" customWidth="1"/>
    <col min="12" max="12" width="50.7109375" style="0" customWidth="1"/>
    <col min="13" max="13" width="12.7109375" style="0" customWidth="1"/>
    <col min="14" max="14" width="9.8515625" style="0" bestFit="1" customWidth="1"/>
    <col min="15" max="15" width="9.7109375" style="0" bestFit="1" customWidth="1"/>
  </cols>
  <sheetData>
    <row r="1" spans="1:15" ht="13.5" thickTop="1">
      <c r="A1" s="7"/>
      <c r="B1" s="8"/>
      <c r="C1" s="8"/>
      <c r="D1" s="8"/>
      <c r="E1" s="22"/>
      <c r="F1" s="8"/>
      <c r="G1" s="8"/>
      <c r="H1" s="8"/>
      <c r="I1" s="9"/>
      <c r="J1" s="9"/>
      <c r="K1" s="9"/>
      <c r="L1" s="8"/>
      <c r="M1" s="8"/>
      <c r="N1" s="8"/>
      <c r="O1" s="10"/>
    </row>
    <row r="2" spans="1:15" ht="23.25" customHeight="1">
      <c r="A2" s="11"/>
      <c r="B2" s="1"/>
      <c r="C2" s="1"/>
      <c r="D2" s="1"/>
      <c r="E2" s="2"/>
      <c r="F2" s="39" t="s">
        <v>15</v>
      </c>
      <c r="G2" s="40"/>
      <c r="H2" s="59" t="s">
        <v>10</v>
      </c>
      <c r="I2" s="59"/>
      <c r="J2" s="60" t="s">
        <v>11</v>
      </c>
      <c r="K2" s="60"/>
      <c r="L2" s="41" t="s">
        <v>12</v>
      </c>
      <c r="M2" s="56" t="s">
        <v>434</v>
      </c>
      <c r="N2" s="56"/>
      <c r="O2" s="42">
        <v>2015</v>
      </c>
    </row>
    <row r="3" spans="1:15" ht="6.75" customHeight="1">
      <c r="A3" s="11"/>
      <c r="B3" s="1"/>
      <c r="C3" s="1"/>
      <c r="D3" s="1"/>
      <c r="E3" s="2"/>
      <c r="F3" s="1"/>
      <c r="G3" s="1"/>
      <c r="H3" s="1"/>
      <c r="I3" s="4"/>
      <c r="J3" s="4"/>
      <c r="K3" s="4"/>
      <c r="L3" s="3"/>
      <c r="M3" s="3"/>
      <c r="N3" s="3"/>
      <c r="O3" s="13"/>
    </row>
    <row r="4" spans="1:15" ht="20.25">
      <c r="A4" s="11"/>
      <c r="B4" s="1"/>
      <c r="C4" s="1"/>
      <c r="D4" s="1"/>
      <c r="E4" s="2"/>
      <c r="F4" s="52" t="s">
        <v>16</v>
      </c>
      <c r="I4" s="19"/>
      <c r="J4" s="43" t="str">
        <f>CONCATENATE("Permis de Construire (PC) : ",COUNTIF(Donnees!AD2:AD96,"PC")," dossiers")</f>
        <v>Permis de Construire (PC) : 8 dossiers</v>
      </c>
      <c r="K4" s="19"/>
      <c r="M4" s="24"/>
      <c r="N4" s="6"/>
      <c r="O4" s="14"/>
    </row>
    <row r="5" spans="1:15" ht="3" customHeight="1">
      <c r="A5" s="11"/>
      <c r="B5" s="1"/>
      <c r="C5" s="1"/>
      <c r="D5" s="1"/>
      <c r="E5" s="2"/>
      <c r="F5" s="1"/>
      <c r="I5" s="19"/>
      <c r="J5" s="19"/>
      <c r="K5" s="19"/>
      <c r="L5" s="24"/>
      <c r="M5" s="24"/>
      <c r="N5" s="6"/>
      <c r="O5" s="14"/>
    </row>
    <row r="6" spans="1:15" ht="15.75">
      <c r="A6" s="11"/>
      <c r="B6" s="1"/>
      <c r="C6" s="1"/>
      <c r="D6" s="1"/>
      <c r="E6" s="2"/>
      <c r="F6" s="1"/>
      <c r="I6" s="20"/>
      <c r="J6" s="43" t="str">
        <f>CONCATENATE("Permis d'Aménager (PA) : ",COUNTIF(Donnees!AD2:AD96,"PA")," dossiers")</f>
        <v>Permis d'Aménager (PA) : 0 dossiers</v>
      </c>
      <c r="K6" s="20"/>
      <c r="M6" s="24"/>
      <c r="N6" s="1"/>
      <c r="O6" s="15"/>
    </row>
    <row r="7" spans="1:15" ht="3" customHeight="1">
      <c r="A7" s="11"/>
      <c r="B7" s="1"/>
      <c r="C7" s="1"/>
      <c r="D7" s="1"/>
      <c r="E7" s="2"/>
      <c r="F7" s="1"/>
      <c r="I7" s="20"/>
      <c r="J7" s="20"/>
      <c r="K7" s="20"/>
      <c r="L7" s="24"/>
      <c r="M7" s="24"/>
      <c r="N7" s="1"/>
      <c r="O7" s="15"/>
    </row>
    <row r="8" spans="1:15" ht="15.75">
      <c r="A8" s="16" t="s">
        <v>21</v>
      </c>
      <c r="B8" s="34"/>
      <c r="C8" s="34"/>
      <c r="D8" s="34"/>
      <c r="E8" s="2"/>
      <c r="F8" s="1"/>
      <c r="I8" s="21"/>
      <c r="J8" s="43" t="str">
        <f>CONCATENATE("Permis de Démolir (PD) : ",COUNTIF(Donnees!AD2:AD96,"PD")," dossiers")</f>
        <v>Permis de Démolir (PD) : 3 dossiers</v>
      </c>
      <c r="K8" s="21"/>
      <c r="M8" s="24"/>
      <c r="N8" s="1"/>
      <c r="O8" s="12"/>
    </row>
    <row r="9" spans="1:15" ht="3" customHeight="1">
      <c r="A9" s="16"/>
      <c r="B9" s="34"/>
      <c r="C9" s="34"/>
      <c r="D9" s="34"/>
      <c r="E9" s="2"/>
      <c r="F9" s="1"/>
      <c r="I9" s="21"/>
      <c r="J9" s="43"/>
      <c r="K9" s="21"/>
      <c r="M9" s="24"/>
      <c r="N9" s="1"/>
      <c r="O9" s="12"/>
    </row>
    <row r="10" spans="1:15" ht="15.75" customHeight="1">
      <c r="A10" s="16" t="s">
        <v>14</v>
      </c>
      <c r="B10" s="34"/>
      <c r="C10" s="34"/>
      <c r="D10" s="34"/>
      <c r="E10" s="2"/>
      <c r="F10" s="1"/>
      <c r="I10" s="21"/>
      <c r="J10" s="43" t="str">
        <f>CONCATENATE("Déclaration Préalable (DP) : ",COUNTIF(Donnees!AD2:AD96,"DP")," dossiers")</f>
        <v>Déclaration Préalable (DP) : 38 dossiers</v>
      </c>
      <c r="K10" s="21"/>
      <c r="M10" s="24"/>
      <c r="N10" s="1"/>
      <c r="O10" s="12"/>
    </row>
    <row r="11" spans="1:15" ht="16.5" thickBot="1">
      <c r="A11" s="25" t="s">
        <v>0</v>
      </c>
      <c r="B11" s="35"/>
      <c r="C11" s="35"/>
      <c r="D11" s="35"/>
      <c r="E11" s="23"/>
      <c r="F11" s="17"/>
      <c r="G11" s="17"/>
      <c r="H11" s="17"/>
      <c r="I11" s="26"/>
      <c r="J11" s="50" t="str">
        <f>CONCATENATE("Autorisation Spéciale de Travaux(AZ):",COUNTIF(Donnees!AD2:AD96,"AZ")," dossiers")</f>
        <v>Autorisation Spéciale de Travaux(AZ):1 dossiers</v>
      </c>
      <c r="K11" s="26"/>
      <c r="L11" s="27"/>
      <c r="M11" s="27"/>
      <c r="N11" s="17"/>
      <c r="O11" s="18"/>
    </row>
    <row r="12" ht="4.5" customHeight="1" thickTop="1"/>
    <row r="13" ht="4.5" customHeight="1" thickBot="1"/>
    <row r="14" spans="1:15" ht="32.25" customHeight="1" thickBot="1">
      <c r="A14" s="44" t="s">
        <v>18</v>
      </c>
      <c r="B14" s="45" t="s">
        <v>5</v>
      </c>
      <c r="C14" s="61" t="s">
        <v>13</v>
      </c>
      <c r="D14" s="62"/>
      <c r="E14" s="57" t="s">
        <v>4</v>
      </c>
      <c r="F14" s="58"/>
      <c r="G14" s="46" t="s">
        <v>1</v>
      </c>
      <c r="H14" s="46" t="s">
        <v>6</v>
      </c>
      <c r="I14" s="46" t="s">
        <v>2</v>
      </c>
      <c r="J14" s="46" t="s">
        <v>7</v>
      </c>
      <c r="K14" s="46" t="s">
        <v>8</v>
      </c>
      <c r="L14" s="46" t="s">
        <v>3</v>
      </c>
      <c r="M14" s="47" t="s">
        <v>19</v>
      </c>
      <c r="N14" s="47" t="s">
        <v>17</v>
      </c>
      <c r="O14" s="48" t="s">
        <v>9</v>
      </c>
    </row>
    <row r="15" spans="1:15" ht="13.5" customHeight="1">
      <c r="A15" s="54" t="s">
        <v>20</v>
      </c>
      <c r="B15" s="1"/>
      <c r="C15" s="1"/>
      <c r="D15" s="1"/>
      <c r="E15" s="4"/>
      <c r="F15" s="4"/>
      <c r="G15" s="1"/>
      <c r="H15" s="1"/>
      <c r="I15" s="1"/>
      <c r="J15" s="1"/>
      <c r="K15" s="1"/>
      <c r="L15" s="1"/>
      <c r="M15" s="1"/>
      <c r="N15" s="1"/>
      <c r="O15" s="1"/>
    </row>
    <row r="16" spans="1:15" ht="4.5" customHeight="1" thickBot="1">
      <c r="A16" s="55"/>
      <c r="B16" s="1"/>
      <c r="C16" s="1"/>
      <c r="D16" s="1"/>
      <c r="E16" s="4"/>
      <c r="F16" s="4"/>
      <c r="G16" s="1"/>
      <c r="H16" s="1"/>
      <c r="I16" s="1"/>
      <c r="J16" s="1"/>
      <c r="K16" s="1"/>
      <c r="L16" s="1"/>
      <c r="M16" s="1"/>
      <c r="N16" s="1"/>
      <c r="O16" s="1"/>
    </row>
    <row r="17" spans="1:15" ht="51.75" thickBot="1">
      <c r="A17" s="28" t="str">
        <f>Donnees!E2</f>
        <v>PC 38185 15 U1052</v>
      </c>
      <c r="B17" s="51">
        <f>IF(Donnees!F2&lt;&gt;0,Donnees!F2,"")</f>
        <v>42220</v>
      </c>
      <c r="C17" s="63" t="str">
        <f>IF(Donnees!G2&lt;&gt;0,Donnees!G2,"")</f>
        <v>DECISION INITIALE</v>
      </c>
      <c r="D17" s="64"/>
      <c r="E17" s="53" t="str">
        <f>IF(Donnees!H2&lt;&gt;0,Donnees!H2,"")</f>
        <v>Favorable</v>
      </c>
      <c r="F17" s="49">
        <f>IF(Donnees!I2&lt;&gt;0,Donnees!I2,"")</f>
        <v>42310</v>
      </c>
      <c r="G17" s="33" t="str">
        <f>CONCATENATE(Donnees!J2,"
",Donnees!K2,"
",Donnees!L2,"
",Donnees!M2," ",Donnees!N2)</f>
        <v>Monsieur MISCIOSCIA Christophe
4 allée Aloysi Kospicki
38000 GRENOBLE</v>
      </c>
      <c r="H17" s="33" t="str">
        <f>CONCATENATE(Donnees!O2,"
",Donnees!P2,"
",Donnees!Q2," ",Donnees!R2)</f>
        <v>Madame SIMON Orianne
10 cours de la Libération
38100 GRENOBLE</v>
      </c>
      <c r="I17" s="36" t="str">
        <f>IF(Donnees!S2&lt;&gt;0,Donnees!S2,"")</f>
        <v>149 cours de la Libération - Général de Gaulle</v>
      </c>
      <c r="J17" s="37" t="str">
        <f>IF(Donnees!T2&lt;&gt;0,Donnees!T2,"")</f>
        <v>HN0120</v>
      </c>
      <c r="K17" s="37">
        <f>IF(Donnees!U2&lt;&gt;0,Donnees!U2,"")</f>
        <v>3</v>
      </c>
      <c r="L17" s="29" t="str">
        <f>IF(Donnees!AD2="PD",IF(Donnees!W2&lt;&gt;0,Donnees!W2,""),IF(Donnees!V2&lt;&gt;0,Donnees!V2,""))</f>
        <v>surélévation d'un bâtiment existant d'activité pour créer un logement</v>
      </c>
      <c r="M17" s="38">
        <f>IF(Donnees!AE2="PD",IF(Donnees!Y2&lt;&gt;0,Donnees!Y2,""),IF(Donnees!X2&lt;&gt;0,Donnees!X2,""))</f>
      </c>
      <c r="N17" s="30">
        <f>IF(Donnees!AE2="PD",IF(Donnees!AA2&lt;&gt;0,Donnees!AA2,""),IF(Donnees!Z2&lt;&gt;0,Donnees!Z2,""))</f>
        <v>92</v>
      </c>
      <c r="O17" s="31">
        <f>IF(Donnees!AE2="PD",IF(Donnees!AB2&lt;&gt;0,Donnees!AB2,""),IF(Donnees!AC2&lt;&gt;0,Donnees!AC2,""))</f>
        <v>6</v>
      </c>
    </row>
    <row r="18" spans="1:15" ht="51.75" thickBot="1">
      <c r="A18" s="28" t="str">
        <f>Donnees!E3</f>
        <v>DP 38185 15 U9317</v>
      </c>
      <c r="B18" s="51">
        <f>IF(Donnees!F3&lt;&gt;0,Donnees!F3,"")</f>
        <v>42248</v>
      </c>
      <c r="C18" s="63" t="str">
        <f>IF(Donnees!G3&lt;&gt;0,Donnees!G3,"")</f>
        <v>DECISION INITIALE</v>
      </c>
      <c r="D18" s="64"/>
      <c r="E18" s="53" t="str">
        <f>IF(Donnees!H3&lt;&gt;0,Donnees!H3,"")</f>
        <v>Favorable</v>
      </c>
      <c r="F18" s="49">
        <f>IF(Donnees!I3&lt;&gt;0,Donnees!I3,"")</f>
        <v>42310</v>
      </c>
      <c r="G18" s="33" t="str">
        <f>CONCATENATE(Donnees!J3,"
",Donnees!K3,"
",Donnees!L3,"
",Donnees!M3," ",Donnees!N3)</f>
        <v>SAS UJA 
Madame DE PRUNELE Gaëlle
117 quai de Valmy
75484 PARIS</v>
      </c>
      <c r="H18" s="33" t="str">
        <f>CONCATENATE(Donnees!O3,"
",Donnees!P3,"
",Donnees!Q3," ",Donnees!R3)</f>
        <v>
 </v>
      </c>
      <c r="I18" s="36" t="str">
        <f>IF(Donnees!S3&lt;&gt;0,Donnees!S3,"")</f>
        <v>17 place Grenette</v>
      </c>
      <c r="J18" s="37" t="str">
        <f>IF(Donnees!T3&lt;&gt;0,Donnees!T3,"")</f>
        <v>BT0078</v>
      </c>
      <c r="K18" s="37">
        <f>IF(Donnees!U3&lt;&gt;0,Donnees!U3,"")</f>
        <v>2</v>
      </c>
      <c r="L18" s="29" t="str">
        <f>IF(Donnees!AD3="PD",IF(Donnees!W3&lt;&gt;0,Donnees!W3,""),IF(Donnees!V3&lt;&gt;0,Donnees!V3,""))</f>
        <v>modification de la devanture d'un magasin de vêtement existant "Un jour Ailleurs" </v>
      </c>
      <c r="M18" s="38">
        <f>IF(Donnees!AE3="PD",IF(Donnees!Y3&lt;&gt;0,Donnees!Y3,""),IF(Donnees!X3&lt;&gt;0,Donnees!X3,""))</f>
      </c>
      <c r="N18" s="30">
        <f>IF(Donnees!AE3="PD",IF(Donnees!AA3&lt;&gt;0,Donnees!AA3,""),IF(Donnees!Z3&lt;&gt;0,Donnees!Z3,""))</f>
      </c>
      <c r="O18" s="31">
        <f>IF(Donnees!AE3="PD",IF(Donnees!AB3&lt;&gt;0,Donnees!AB3,""),IF(Donnees!AC3&lt;&gt;0,Donnees!AC3,""))</f>
      </c>
    </row>
    <row r="19" spans="1:15" ht="51.75" thickBot="1">
      <c r="A19" s="28" t="str">
        <f>Donnees!E4</f>
        <v>PC 38185 15 U1056</v>
      </c>
      <c r="B19" s="51">
        <f>IF(Donnees!F4&lt;&gt;0,Donnees!F4,"")</f>
        <v>42221</v>
      </c>
      <c r="C19" s="63" t="str">
        <f>IF(Donnees!G4&lt;&gt;0,Donnees!G4,"")</f>
        <v>DECISION INITIALE</v>
      </c>
      <c r="D19" s="64"/>
      <c r="E19" s="53" t="str">
        <f>IF(Donnees!H4&lt;&gt;0,Donnees!H4,"")</f>
        <v>Favorable</v>
      </c>
      <c r="F19" s="49">
        <f>IF(Donnees!I4&lt;&gt;0,Donnees!I4,"")</f>
        <v>42310</v>
      </c>
      <c r="G19" s="33" t="str">
        <f>CONCATENATE(Donnees!J4,"
",Donnees!K4,"
",Donnees!L4,"
",Donnees!M4," ",Donnees!N4)</f>
        <v>SCI SCIMI  
Monsieur VIALLET Jacques
115 cours de la Libération
38100 GRENOBLE</v>
      </c>
      <c r="H19" s="33" t="str">
        <f>CONCATENATE(Donnees!O4,"
",Donnees!P4,"
",Donnees!Q4," ",Donnees!R4)</f>
        <v>GROUPE EOLE ARCHITECTES 
1  place du Verseau
38130 ECHIROLLES</v>
      </c>
      <c r="I19" s="36" t="str">
        <f>IF(Donnees!S4&lt;&gt;0,Donnees!S4,"")</f>
        <v>121 rue d'Alembert</v>
      </c>
      <c r="J19" s="37" t="str">
        <f>IF(Donnees!T4&lt;&gt;0,Donnees!T4,"")</f>
        <v>IV0089</v>
      </c>
      <c r="K19" s="37">
        <f>IF(Donnees!U4&lt;&gt;0,Donnees!U4,"")</f>
        <v>1</v>
      </c>
      <c r="L19" s="29" t="str">
        <f>IF(Donnees!AD4="PD",IF(Donnees!W4&lt;&gt;0,Donnees!W4,""),IF(Donnees!V4&lt;&gt;0,Donnees!V4,""))</f>
        <v>Construction d'un bâtiment administratif, relevant du code du travail,  pour la direction du groupe hospitalier Mutualiste</v>
      </c>
      <c r="M19" s="38">
        <f>IF(Donnees!AE4="PD",IF(Donnees!Y4&lt;&gt;0,Donnees!Y4,""),IF(Donnees!X4&lt;&gt;0,Donnees!X4,""))</f>
      </c>
      <c r="N19" s="30">
        <f>IF(Donnees!AE4="PD",IF(Donnees!AA4&lt;&gt;0,Donnees!AA4,""),IF(Donnees!Z4&lt;&gt;0,Donnees!Z4,""))</f>
        <v>1092</v>
      </c>
      <c r="O19" s="31">
        <f>IF(Donnees!AE4="PD",IF(Donnees!AB4&lt;&gt;0,Donnees!AB4,""),IF(Donnees!AC4&lt;&gt;0,Donnees!AC4,""))</f>
        <v>9.57</v>
      </c>
    </row>
    <row r="20" spans="1:15" ht="51.75" thickBot="1">
      <c r="A20" s="28" t="str">
        <f>Donnees!E5</f>
        <v>DP 38185 15 U9312</v>
      </c>
      <c r="B20" s="51">
        <f>IF(Donnees!F5&lt;&gt;0,Donnees!F5,"")</f>
        <v>42243</v>
      </c>
      <c r="C20" s="63" t="str">
        <f>IF(Donnees!G5&lt;&gt;0,Donnees!G5,"")</f>
        <v>DECISION INITIALE</v>
      </c>
      <c r="D20" s="64"/>
      <c r="E20" s="53" t="str">
        <f>IF(Donnees!H5&lt;&gt;0,Donnees!H5,"")</f>
        <v>Favorable</v>
      </c>
      <c r="F20" s="49">
        <f>IF(Donnees!I5&lt;&gt;0,Donnees!I5,"")</f>
        <v>42310</v>
      </c>
      <c r="G20" s="33" t="str">
        <f>CONCATENATE(Donnees!J5,"
",Donnees!K5,"
",Donnees!L5,"
",Donnees!M5," ",Donnees!N5)</f>
        <v>SARL YAKINE 
Monsieur SEDDIK Modhaffar
10 Marie Reynoard
38100 GRENOBLE</v>
      </c>
      <c r="H20" s="33" t="str">
        <f>CONCATENATE(Donnees!O5,"
",Donnees!P5,"
",Donnees!Q5," ",Donnees!R5)</f>
        <v>
 </v>
      </c>
      <c r="I20" s="36" t="str">
        <f>IF(Donnees!S5&lt;&gt;0,Donnees!S5,"")</f>
        <v>29 Bis rue Alfred de Vigny</v>
      </c>
      <c r="J20" s="37" t="str">
        <f>IF(Donnees!T5&lt;&gt;0,Donnees!T5,"")</f>
        <v>ER0346 ER0366</v>
      </c>
      <c r="K20" s="37">
        <f>IF(Donnees!U5&lt;&gt;0,Donnees!U5,"")</f>
        <v>6</v>
      </c>
      <c r="L20" s="29" t="str">
        <f>IF(Donnees!AD5="PD",IF(Donnees!W5&lt;&gt;0,Donnees!W5,""),IF(Donnees!V5&lt;&gt;0,Donnees!V5,""))</f>
        <v>Modification de la façade en vue d'aménager un restaurant rapide</v>
      </c>
      <c r="M20" s="38">
        <f>IF(Donnees!AE5="PD",IF(Donnees!Y5&lt;&gt;0,Donnees!Y5,""),IF(Donnees!X5&lt;&gt;0,Donnees!X5,""))</f>
      </c>
      <c r="N20" s="30">
        <f>IF(Donnees!AE5="PD",IF(Donnees!AA5&lt;&gt;0,Donnees!AA5,""),IF(Donnees!Z5&lt;&gt;0,Donnees!Z5,""))</f>
      </c>
      <c r="O20" s="31">
        <f>IF(Donnees!AE5="PD",IF(Donnees!AB5&lt;&gt;0,Donnees!AB5,""),IF(Donnees!AC5&lt;&gt;0,Donnees!AC5,""))</f>
      </c>
    </row>
    <row r="21" spans="1:15" ht="51.75" thickBot="1">
      <c r="A21" s="28" t="str">
        <f>Donnees!E6</f>
        <v>DP 38185 15 U9335</v>
      </c>
      <c r="B21" s="51">
        <f>IF(Donnees!F6&lt;&gt;0,Donnees!F6,"")</f>
        <v>42265</v>
      </c>
      <c r="C21" s="63" t="str">
        <f>IF(Donnees!G6&lt;&gt;0,Donnees!G6,"")</f>
        <v>DECISION INITIALE</v>
      </c>
      <c r="D21" s="64"/>
      <c r="E21" s="53" t="str">
        <f>IF(Donnees!H6&lt;&gt;0,Donnees!H6,"")</f>
        <v>Favorable</v>
      </c>
      <c r="F21" s="49">
        <f>IF(Donnees!I6&lt;&gt;0,Donnees!I6,"")</f>
        <v>42310</v>
      </c>
      <c r="G21" s="33" t="str">
        <f>CONCATENATE(Donnees!J6,"
",Donnees!K6,"
",Donnees!L6,"
",Donnees!M6," ",Donnees!N6)</f>
        <v>AGDA IMMOBILIER 
CHEDAL ANGLAY Romain
69 cours Jean Jaurès
38000 GRENOBLE</v>
      </c>
      <c r="H21" s="33" t="str">
        <f>CONCATENATE(Donnees!O6,"
",Donnees!P6,"
",Donnees!Q6," ",Donnees!R6)</f>
        <v>
 </v>
      </c>
      <c r="I21" s="36" t="str">
        <f>IF(Donnees!S6&lt;&gt;0,Donnees!S6,"")</f>
        <v>40 rue Anatole France</v>
      </c>
      <c r="J21" s="37" t="str">
        <f>IF(Donnees!T6&lt;&gt;0,Donnees!T6,"")</f>
        <v>HR0106</v>
      </c>
      <c r="K21" s="37">
        <f>IF(Donnees!U6&lt;&gt;0,Donnees!U6,"")</f>
        <v>3</v>
      </c>
      <c r="L21" s="29" t="str">
        <f>IF(Donnees!AD6="PD",IF(Donnees!W6&lt;&gt;0,Donnees!W6,""),IF(Donnees!V6&lt;&gt;0,Donnees!V6,""))</f>
        <v>Ravalement de façades et isolation par l'extérieur d'un immeuble collectif </v>
      </c>
      <c r="M21" s="38">
        <f>IF(Donnees!AE6="PD",IF(Donnees!Y6&lt;&gt;0,Donnees!Y6,""),IF(Donnees!X6&lt;&gt;0,Donnees!X6,""))</f>
      </c>
      <c r="N21" s="30">
        <f>IF(Donnees!AE6="PD",IF(Donnees!AA6&lt;&gt;0,Donnees!AA6,""),IF(Donnees!Z6&lt;&gt;0,Donnees!Z6,""))</f>
      </c>
      <c r="O21" s="31">
        <f>IF(Donnees!AE6="PD",IF(Donnees!AB6&lt;&gt;0,Donnees!AB6,""),IF(Donnees!AC6&lt;&gt;0,Donnees!AC6,""))</f>
      </c>
    </row>
    <row r="22" spans="1:15" ht="51.75" thickBot="1">
      <c r="A22" s="28" t="str">
        <f>Donnees!E7</f>
        <v>DP 38185 15 U9358</v>
      </c>
      <c r="B22" s="51">
        <f>IF(Donnees!F7&lt;&gt;0,Donnees!F7,"")</f>
        <v>42291</v>
      </c>
      <c r="C22" s="63" t="str">
        <f>IF(Donnees!G7&lt;&gt;0,Donnees!G7,"")</f>
        <v>DECISION INITIALE</v>
      </c>
      <c r="D22" s="64"/>
      <c r="E22" s="53" t="str">
        <f>IF(Donnees!H7&lt;&gt;0,Donnees!H7,"")</f>
        <v>Favorable</v>
      </c>
      <c r="F22" s="49">
        <f>IF(Donnees!I7&lt;&gt;0,Donnees!I7,"")</f>
        <v>42310</v>
      </c>
      <c r="G22" s="33" t="str">
        <f>CONCATENATE(Donnees!J7,"
",Donnees!K7,"
",Donnees!L7,"
",Donnees!M7," ",Donnees!N7)</f>
        <v>AUDRAS DELAUNOIS 
Madame CASTEL 
2 rue Montorge
38000 GRENOBLE</v>
      </c>
      <c r="H22" s="33" t="str">
        <f>CONCATENATE(Donnees!O7,"
",Donnees!P7,"
",Donnees!Q7," ",Donnees!R7)</f>
        <v>
 </v>
      </c>
      <c r="I22" s="36" t="str">
        <f>IF(Donnees!S7&lt;&gt;0,Donnees!S7,"")</f>
        <v>36 cours Berriat</v>
      </c>
      <c r="J22" s="37" t="str">
        <f>IF(Donnees!T7&lt;&gt;0,Donnees!T7,"")</f>
        <v>BN0149</v>
      </c>
      <c r="K22" s="37">
        <f>IF(Donnees!U7&lt;&gt;0,Donnees!U7,"")</f>
        <v>1</v>
      </c>
      <c r="L22" s="29" t="str">
        <f>IF(Donnees!AD7="PD",IF(Donnees!W7&lt;&gt;0,Donnees!W7,""),IF(Donnees!V7&lt;&gt;0,Donnees!V7,""))</f>
        <v>Ravalement de la façade arrière du bâtiment sur cour.</v>
      </c>
      <c r="M22" s="38">
        <f>IF(Donnees!AE7="PD",IF(Donnees!Y7&lt;&gt;0,Donnees!Y7,""),IF(Donnees!X7&lt;&gt;0,Donnees!X7,""))</f>
      </c>
      <c r="N22" s="30">
        <f>IF(Donnees!AE7="PD",IF(Donnees!AA7&lt;&gt;0,Donnees!AA7,""),IF(Donnees!Z7&lt;&gt;0,Donnees!Z7,""))</f>
      </c>
      <c r="O22" s="31">
        <f>IF(Donnees!AE7="PD",IF(Donnees!AB7&lt;&gt;0,Donnees!AB7,""),IF(Donnees!AC7&lt;&gt;0,Donnees!AC7,""))</f>
      </c>
    </row>
    <row r="23" spans="1:15" ht="51.75" thickBot="1">
      <c r="A23" s="28" t="str">
        <f>Donnees!E8</f>
        <v>DP 38185 15 U9356</v>
      </c>
      <c r="B23" s="51">
        <f>IF(Donnees!F8&lt;&gt;0,Donnees!F8,"")</f>
        <v>42292</v>
      </c>
      <c r="C23" s="63" t="str">
        <f>IF(Donnees!G8&lt;&gt;0,Donnees!G8,"")</f>
        <v>DECISION INITIALE</v>
      </c>
      <c r="D23" s="64"/>
      <c r="E23" s="53" t="str">
        <f>IF(Donnees!H8&lt;&gt;0,Donnees!H8,"")</f>
        <v>Défavorable</v>
      </c>
      <c r="F23" s="49">
        <f>IF(Donnees!I8&lt;&gt;0,Donnees!I8,"")</f>
        <v>42310</v>
      </c>
      <c r="G23" s="33" t="str">
        <f>CONCATENATE(Donnees!J8,"
",Donnees!K8,"
",Donnees!L8,"
",Donnees!M8," ",Donnees!N8)</f>
        <v>Madame PASSAGIO Geneviève
12 rue Humbert II
38000 GRENOBLE</v>
      </c>
      <c r="H23" s="33" t="str">
        <f>CONCATENATE(Donnees!O8,"
",Donnees!P8,"
",Donnees!Q8," ",Donnees!R8)</f>
        <v>
 </v>
      </c>
      <c r="I23" s="36" t="str">
        <f>IF(Donnees!S8&lt;&gt;0,Donnees!S8,"")</f>
        <v>7 rue Général Ferrié</v>
      </c>
      <c r="J23" s="37" t="str">
        <f>IF(Donnees!T8&lt;&gt;0,Donnees!T8,"")</f>
        <v>DN0053</v>
      </c>
      <c r="K23" s="37">
        <f>IF(Donnees!U8&lt;&gt;0,Donnees!U8,"")</f>
        <v>4</v>
      </c>
      <c r="L23" s="29" t="str">
        <f>IF(Donnees!AD8="PD",IF(Donnees!W8&lt;&gt;0,Donnees!W8,""),IF(Donnees!V8&lt;&gt;0,Donnees!V8,""))</f>
        <v>changement de destination d'un plateau de bureaux en 2 logements dans une copropriété.</v>
      </c>
      <c r="M23" s="38">
        <f>IF(Donnees!AE8="PD",IF(Donnees!Y8&lt;&gt;0,Donnees!Y8,""),IF(Donnees!X8&lt;&gt;0,Donnees!X8,""))</f>
        <v>2</v>
      </c>
      <c r="N23" s="30">
        <f>IF(Donnees!AE8="PD",IF(Donnees!AA8&lt;&gt;0,Donnees!AA8,""),IF(Donnees!Z8&lt;&gt;0,Donnees!Z8,""))</f>
      </c>
      <c r="O23" s="31">
        <f>IF(Donnees!AE8="PD",IF(Donnees!AB8&lt;&gt;0,Donnees!AB8,""),IF(Donnees!AC8&lt;&gt;0,Donnees!AC8,""))</f>
      </c>
    </row>
    <row r="24" spans="1:15" ht="64.5" thickBot="1">
      <c r="A24" s="28" t="str">
        <f>Donnees!E9</f>
        <v>DP 38185 15 U9314</v>
      </c>
      <c r="B24" s="51">
        <f>IF(Donnees!F9&lt;&gt;0,Donnees!F9,"")</f>
        <v>42247</v>
      </c>
      <c r="C24" s="63" t="str">
        <f>IF(Donnees!G9&lt;&gt;0,Donnees!G9,"")</f>
        <v>DECISION INITIALE</v>
      </c>
      <c r="D24" s="64"/>
      <c r="E24" s="53" t="str">
        <f>IF(Donnees!H9&lt;&gt;0,Donnees!H9,"")</f>
        <v>Favorable</v>
      </c>
      <c r="F24" s="49">
        <f>IF(Donnees!I9&lt;&gt;0,Donnees!I9,"")</f>
        <v>42310</v>
      </c>
      <c r="G24" s="33" t="str">
        <f>CONCATENATE(Donnees!J9,"
",Donnees!K9,"
",Donnees!L9,"
",Donnees!M9," ",Donnees!N9)</f>
        <v>SCIC HABITAT RHONE ALPES 
Monsieur ROYER Romain
5 place Camille Georges  - immeuble le K
69285 LYON</v>
      </c>
      <c r="H24" s="33" t="str">
        <f>CONCATENATE(Donnees!O9,"
",Donnees!P9,"
",Donnees!Q9," ",Donnees!R9)</f>
        <v>SHRA agence Isère 
 </v>
      </c>
      <c r="I24" s="36" t="str">
        <f>IF(Donnees!S9&lt;&gt;0,Donnees!S9,"")</f>
        <v>1 rue Guy Moquet</v>
      </c>
      <c r="J24" s="37" t="str">
        <f>IF(Donnees!T9&lt;&gt;0,Donnees!T9,"")</f>
        <v>ER0367</v>
      </c>
      <c r="K24" s="37">
        <f>IF(Donnees!U9&lt;&gt;0,Donnees!U9,"")</f>
        <v>6</v>
      </c>
      <c r="L24" s="29" t="str">
        <f>IF(Donnees!AD9="PD",IF(Donnees!W9&lt;&gt;0,Donnees!W9,""),IF(Donnees!V9&lt;&gt;0,Donnees!V9,""))</f>
        <v>creation d'un local poubelle collectif</v>
      </c>
      <c r="M24" s="38">
        <f>IF(Donnees!AE9="PD",IF(Donnees!Y9&lt;&gt;0,Donnees!Y9,""),IF(Donnees!X9&lt;&gt;0,Donnees!X9,""))</f>
      </c>
      <c r="N24" s="30">
        <f>IF(Donnees!AE9="PD",IF(Donnees!AA9&lt;&gt;0,Donnees!AA9,""),IF(Donnees!Z9&lt;&gt;0,Donnees!Z9,""))</f>
      </c>
      <c r="O24" s="31">
        <f>IF(Donnees!AE9="PD",IF(Donnees!AB9&lt;&gt;0,Donnees!AB9,""),IF(Donnees!AC9&lt;&gt;0,Donnees!AC9,""))</f>
      </c>
    </row>
    <row r="25" spans="1:15" ht="51.75" thickBot="1">
      <c r="A25" s="28" t="str">
        <f>Donnees!E10</f>
        <v>DP 38185 15 U9340</v>
      </c>
      <c r="B25" s="51">
        <f>IF(Donnees!F10&lt;&gt;0,Donnees!F10,"")</f>
        <v>42272</v>
      </c>
      <c r="C25" s="63" t="str">
        <f>IF(Donnees!G10&lt;&gt;0,Donnees!G10,"")</f>
        <v>DECISION INITIALE</v>
      </c>
      <c r="D25" s="64"/>
      <c r="E25" s="53" t="str">
        <f>IF(Donnees!H10&lt;&gt;0,Donnees!H10,"")</f>
        <v>Favorable</v>
      </c>
      <c r="F25" s="49">
        <f>IF(Donnees!I10&lt;&gt;0,Donnees!I10,"")</f>
        <v>42310</v>
      </c>
      <c r="G25" s="33" t="str">
        <f>CONCATENATE(Donnees!J10,"
",Donnees!K10,"
",Donnees!L10,"
",Donnees!M10," ",Donnees!N10)</f>
        <v>SCPI ELYSEES PIERRE 
Monsieur FEDIRKO Christophe
15 rue Vernet
75419 PARIS</v>
      </c>
      <c r="H25" s="33" t="str">
        <f>CONCATENATE(Donnees!O10,"
",Donnees!P10,"
",Donnees!Q10," ",Donnees!R10)</f>
        <v>
 </v>
      </c>
      <c r="I25" s="36" t="str">
        <f>IF(Donnees!S10&lt;&gt;0,Donnees!S10,"")</f>
        <v>84 rue des Allies</v>
      </c>
      <c r="J25" s="37" t="str">
        <f>IF(Donnees!T10&lt;&gt;0,Donnees!T10,"")</f>
        <v>EM0196</v>
      </c>
      <c r="K25" s="37">
        <f>IF(Donnees!U10&lt;&gt;0,Donnees!U10,"")</f>
        <v>4</v>
      </c>
      <c r="L25" s="29" t="str">
        <f>IF(Donnees!AD10="PD",IF(Donnees!W10&lt;&gt;0,Donnees!W10,""),IF(Donnees!V10&lt;&gt;0,Donnees!V10,""))</f>
        <v>Installation d'une échelle sur la façade d'un bâtiment pour permettre un accès sécurisé à la terrasse</v>
      </c>
      <c r="M25" s="38">
        <f>IF(Donnees!AE10="PD",IF(Donnees!Y10&lt;&gt;0,Donnees!Y10,""),IF(Donnees!X10&lt;&gt;0,Donnees!X10,""))</f>
      </c>
      <c r="N25" s="30">
        <f>IF(Donnees!AE10="PD",IF(Donnees!AA10&lt;&gt;0,Donnees!AA10,""),IF(Donnees!Z10&lt;&gt;0,Donnees!Z10,""))</f>
      </c>
      <c r="O25" s="31">
        <f>IF(Donnees!AE10="PD",IF(Donnees!AB10&lt;&gt;0,Donnees!AB10,""),IF(Donnees!AC10&lt;&gt;0,Donnees!AC10,""))</f>
      </c>
    </row>
    <row r="26" spans="1:15" ht="64.5" thickBot="1">
      <c r="A26" s="28" t="str">
        <f>Donnees!E11</f>
        <v>DP 38185 15 U9361</v>
      </c>
      <c r="B26" s="51">
        <f>IF(Donnees!F11&lt;&gt;0,Donnees!F11,"")</f>
        <v>42296</v>
      </c>
      <c r="C26" s="63" t="str">
        <f>IF(Donnees!G11&lt;&gt;0,Donnees!G11,"")</f>
        <v>DECISION INITIALE</v>
      </c>
      <c r="D26" s="64"/>
      <c r="E26" s="53" t="str">
        <f>IF(Donnees!H11&lt;&gt;0,Donnees!H11,"")</f>
        <v>Favorable</v>
      </c>
      <c r="F26" s="49">
        <f>IF(Donnees!I11&lt;&gt;0,Donnees!I11,"")</f>
        <v>42311</v>
      </c>
      <c r="G26" s="33" t="str">
        <f>CONCATENATE(Donnees!J11,"
",Donnees!K11,"
",Donnees!L11,"
",Donnees!M11," ",Donnees!N11)</f>
        <v>SARL AUDRAS ET DELAUNOIS DE BONNE 
Monsieur ROUX Sébastien
30 allée Henri Frenay
38000 GRENOBLE</v>
      </c>
      <c r="H26" s="33" t="str">
        <f>CONCATENATE(Donnees!O11,"
",Donnees!P11,"
",Donnees!Q11," ",Donnees!R11)</f>
        <v>
 </v>
      </c>
      <c r="I26" s="36" t="str">
        <f>IF(Donnees!S11&lt;&gt;0,Donnees!S11,"")</f>
        <v>36 quai Perrière</v>
      </c>
      <c r="J26" s="37" t="str">
        <f>IF(Donnees!T11&lt;&gt;0,Donnees!T11,"")</f>
        <v>AS0028</v>
      </c>
      <c r="K26" s="37">
        <f>IF(Donnees!U11&lt;&gt;0,Donnees!U11,"")</f>
        <v>2</v>
      </c>
      <c r="L26" s="29" t="str">
        <f>IF(Donnees!AD11="PD",IF(Donnees!W11&lt;&gt;0,Donnees!W11,""),IF(Donnees!V11&lt;&gt;0,Donnees!V11,""))</f>
        <v>ravalement obligatoire d'un immeuble de logements</v>
      </c>
      <c r="M26" s="38">
        <f>IF(Donnees!AE11="PD",IF(Donnees!Y11&lt;&gt;0,Donnees!Y11,""),IF(Donnees!X11&lt;&gt;0,Donnees!X11,""))</f>
      </c>
      <c r="N26" s="30">
        <f>IF(Donnees!AE11="PD",IF(Donnees!AA11&lt;&gt;0,Donnees!AA11,""),IF(Donnees!Z11&lt;&gt;0,Donnees!Z11,""))</f>
      </c>
      <c r="O26" s="31">
        <f>IF(Donnees!AE11="PD",IF(Donnees!AB11&lt;&gt;0,Donnees!AB11,""),IF(Donnees!AC11&lt;&gt;0,Donnees!AC11,""))</f>
      </c>
    </row>
    <row r="27" spans="1:15" ht="51.75" thickBot="1">
      <c r="A27" s="28" t="str">
        <f>Donnees!E12</f>
        <v>PC 38185 13 1034 M02</v>
      </c>
      <c r="B27" s="51">
        <f>IF(Donnees!F12&lt;&gt;0,Donnees!F12,"")</f>
        <v>42216</v>
      </c>
      <c r="C27" s="63" t="str">
        <f>IF(Donnees!G12&lt;&gt;0,Donnees!G12,"")</f>
        <v>DECISION INITIALE</v>
      </c>
      <c r="D27" s="64"/>
      <c r="E27" s="53" t="str">
        <f>IF(Donnees!H12&lt;&gt;0,Donnees!H12,"")</f>
        <v>Favorable</v>
      </c>
      <c r="F27" s="49">
        <f>IF(Donnees!I12&lt;&gt;0,Donnees!I12,"")</f>
        <v>42311</v>
      </c>
      <c r="G27" s="33" t="str">
        <f>CONCATENATE(Donnees!J12,"
",Donnees!K12,"
",Donnees!L12,"
",Donnees!M12," ",Donnees!N12)</f>
        <v>SAS DAUPHINE &amp; CLEMENT 
Monsieur GOUTILLE Marc
27 chemin Montollier
38503 VOIRON Cedex</v>
      </c>
      <c r="H27" s="33" t="str">
        <f>CONCATENATE(Donnees!O12,"
",Donnees!P12,"
",Donnees!Q12," ",Donnees!R12)</f>
        <v>Monsieur BENOIT Michel
12 place Victor Hugo
38000 GRENOBLE</v>
      </c>
      <c r="I27" s="36" t="str">
        <f>IF(Donnees!S12&lt;&gt;0,Donnees!S12,"")</f>
        <v>5 rue du Dauphiné</v>
      </c>
      <c r="J27" s="37" t="str">
        <f>IF(Donnees!T12&lt;&gt;0,Donnees!T12,"")</f>
        <v>HY0022</v>
      </c>
      <c r="K27" s="37">
        <f>IF(Donnees!U12&lt;&gt;0,Donnees!U12,"")</f>
        <v>1</v>
      </c>
      <c r="L27" s="29" t="str">
        <f>IF(Donnees!AD12="PD",IF(Donnees!W12&lt;&gt;0,Donnees!W12,""),IF(Donnees!V12&lt;&gt;0,Donnees!V12,""))</f>
        <v>Modification de la hauteur du bâtiment et modification de la façade</v>
      </c>
      <c r="M27" s="38">
        <f>IF(Donnees!AE12="PD",IF(Donnees!Y12&lt;&gt;0,Donnees!Y12,""),IF(Donnees!X12&lt;&gt;0,Donnees!X12,""))</f>
        <v>8</v>
      </c>
      <c r="N27" s="30">
        <f>IF(Donnees!AE12="PD",IF(Donnees!AA12&lt;&gt;0,Donnees!AA12,""),IF(Donnees!Z12&lt;&gt;0,Donnees!Z12,""))</f>
        <v>676.18</v>
      </c>
      <c r="O27" s="31">
        <f>IF(Donnees!AE12="PD",IF(Donnees!AB12&lt;&gt;0,Donnees!AB12,""),IF(Donnees!AC12&lt;&gt;0,Donnees!AC12,""))</f>
        <v>17.62</v>
      </c>
    </row>
    <row r="28" spans="1:15" ht="51.75" thickBot="1">
      <c r="A28" s="28" t="str">
        <f>Donnees!E13</f>
        <v>PD 38185 15 U4013</v>
      </c>
      <c r="B28" s="51">
        <f>IF(Donnees!F13&lt;&gt;0,Donnees!F13,"")</f>
        <v>42290</v>
      </c>
      <c r="C28" s="63" t="str">
        <f>IF(Donnees!G13&lt;&gt;0,Donnees!G13,"")</f>
        <v>DECISION INITIALE</v>
      </c>
      <c r="D28" s="64"/>
      <c r="E28" s="53" t="str">
        <f>IF(Donnees!H13&lt;&gt;0,Donnees!H13,"")</f>
        <v>Favorable</v>
      </c>
      <c r="F28" s="49">
        <f>IF(Donnees!I13&lt;&gt;0,Donnees!I13,"")</f>
        <v>42312</v>
      </c>
      <c r="G28" s="33" t="str">
        <f>CONCATENATE(Donnees!J13,"
",Donnees!K13,"
",Donnees!L13,"
",Donnees!M13," ",Donnees!N13)</f>
        <v>Madame MAUDUIT Claire
30 rue Joseph Rey
38000 GRENOBLE</v>
      </c>
      <c r="H28" s="33" t="str">
        <f>CONCATENATE(Donnees!O13,"
",Donnees!P13,"
",Donnees!Q13," ",Donnees!R13)</f>
        <v>
 </v>
      </c>
      <c r="I28" s="36" t="str">
        <f>IF(Donnees!S13&lt;&gt;0,Donnees!S13,"")</f>
        <v>75 avenue Jeanne d'Arc</v>
      </c>
      <c r="J28" s="37" t="str">
        <f>IF(Donnees!T13&lt;&gt;0,Donnees!T13,"")</f>
        <v>DV0061</v>
      </c>
      <c r="K28" s="37">
        <f>IF(Donnees!U13&lt;&gt;0,Donnees!U13,"")</f>
        <v>5</v>
      </c>
      <c r="L28" s="29" t="str">
        <f>IF(Donnees!AD13="PD",IF(Donnees!W13&lt;&gt;0,Donnees!W13,""),IF(Donnees!V13&lt;&gt;0,Donnees!V13,""))</f>
        <v>Démolition d'un garage et d'un escalier accolé à une maison individuelle</v>
      </c>
      <c r="M28" s="38">
        <f>IF(Donnees!AE13="PD",IF(Donnees!Y13&lt;&gt;0,Donnees!Y13,""),IF(Donnees!X13&lt;&gt;0,Donnees!X13,""))</f>
      </c>
      <c r="N28" s="30">
        <f>IF(Donnees!AE13="PD",IF(Donnees!AA13&lt;&gt;0,Donnees!AA13,""),IF(Donnees!Z13&lt;&gt;0,Donnees!Z13,""))</f>
      </c>
      <c r="O28" s="31">
        <f>IF(Donnees!AE13="PD",IF(Donnees!AB13&lt;&gt;0,Donnees!AB13,""),IF(Donnees!AC13&lt;&gt;0,Donnees!AC13,""))</f>
        <v>2.28</v>
      </c>
    </row>
    <row r="29" spans="1:15" ht="64.5" thickBot="1">
      <c r="A29" s="28" t="str">
        <f>Donnees!E14</f>
        <v>DP 38185 15 U9328</v>
      </c>
      <c r="B29" s="51">
        <f>IF(Donnees!F14&lt;&gt;0,Donnees!F14,"")</f>
        <v>42258</v>
      </c>
      <c r="C29" s="63" t="str">
        <f>IF(Donnees!G14&lt;&gt;0,Donnees!G14,"")</f>
        <v>DECISION INITIALE</v>
      </c>
      <c r="D29" s="64"/>
      <c r="E29" s="53" t="str">
        <f>IF(Donnees!H14&lt;&gt;0,Donnees!H14,"")</f>
        <v>Défavorable</v>
      </c>
      <c r="F29" s="49">
        <f>IF(Donnees!I14&lt;&gt;0,Donnees!I14,"")</f>
        <v>42312</v>
      </c>
      <c r="G29" s="33" t="str">
        <f>CONCATENATE(Donnees!J14,"
",Donnees!K14,"
",Donnees!L14,"
",Donnees!M14," ",Donnees!N14)</f>
        <v>IMMO DE FRANCE RHONE ALPES 
Madame CARDOLETTI Mireille
29 rue Berriat
38000 GRENOLBLE</v>
      </c>
      <c r="H29" s="33" t="str">
        <f>CONCATENATE(Donnees!O14,"
",Donnees!P14,"
",Donnees!Q14," ",Donnees!R14)</f>
        <v>
 </v>
      </c>
      <c r="I29" s="36" t="str">
        <f>IF(Donnees!S14&lt;&gt;0,Donnees!S14,"")</f>
        <v>2 rue Lakanal</v>
      </c>
      <c r="J29" s="37" t="str">
        <f>IF(Donnees!T14&lt;&gt;0,Donnees!T14,"")</f>
        <v>CI0037</v>
      </c>
      <c r="K29" s="37">
        <f>IF(Donnees!U14&lt;&gt;0,Donnees!U14,"")</f>
        <v>2</v>
      </c>
      <c r="L29" s="29" t="str">
        <f>IF(Donnees!AD14="PD",IF(Donnees!W14&lt;&gt;0,Donnees!W14,""),IF(Donnees!V14&lt;&gt;0,Donnees!V14,""))</f>
        <v>ravalement de façade sur rue d'un immeuble. -  - </v>
      </c>
      <c r="M29" s="38">
        <f>IF(Donnees!AE14="PD",IF(Donnees!Y14&lt;&gt;0,Donnees!Y14,""),IF(Donnees!X14&lt;&gt;0,Donnees!X14,""))</f>
      </c>
      <c r="N29" s="30">
        <f>IF(Donnees!AE14="PD",IF(Donnees!AA14&lt;&gt;0,Donnees!AA14,""),IF(Donnees!Z14&lt;&gt;0,Donnees!Z14,""))</f>
      </c>
      <c r="O29" s="31">
        <f>IF(Donnees!AE14="PD",IF(Donnees!AB14&lt;&gt;0,Donnees!AB14,""),IF(Donnees!AC14&lt;&gt;0,Donnees!AC14,""))</f>
      </c>
    </row>
    <row r="30" spans="1:15" ht="51.75" thickBot="1">
      <c r="A30" s="28" t="str">
        <f>Donnees!E15</f>
        <v>DP 38185 15 U9348</v>
      </c>
      <c r="B30" s="51">
        <f>IF(Donnees!F15&lt;&gt;0,Donnees!F15,"")</f>
        <v>42279</v>
      </c>
      <c r="C30" s="63" t="str">
        <f>IF(Donnees!G15&lt;&gt;0,Donnees!G15,"")</f>
        <v>DECISION INITIALE</v>
      </c>
      <c r="D30" s="64"/>
      <c r="E30" s="53" t="str">
        <f>IF(Donnees!H15&lt;&gt;0,Donnees!H15,"")</f>
        <v>Favorable</v>
      </c>
      <c r="F30" s="49">
        <f>IF(Donnees!I15&lt;&gt;0,Donnees!I15,"")</f>
        <v>42312</v>
      </c>
      <c r="G30" s="33" t="str">
        <f>CONCATENATE(Donnees!J15,"
",Donnees!K15,"
",Donnees!L15,"
",Donnees!M15," ",Donnees!N15)</f>
        <v>Madame LOMBARD Dominique
24 place Saint Bruno
38000 GRENOBLE</v>
      </c>
      <c r="H30" s="33" t="str">
        <f>CONCATENATE(Donnees!O15,"
",Donnees!P15,"
",Donnees!Q15," ",Donnees!R15)</f>
        <v>
 </v>
      </c>
      <c r="I30" s="36" t="str">
        <f>IF(Donnees!S15&lt;&gt;0,Donnees!S15,"")</f>
        <v>24 place Saint Bruno</v>
      </c>
      <c r="J30" s="37" t="str">
        <f>IF(Donnees!T15&lt;&gt;0,Donnees!T15,"")</f>
        <v>IK0050</v>
      </c>
      <c r="K30" s="37">
        <f>IF(Donnees!U15&lt;&gt;0,Donnees!U15,"")</f>
        <v>1</v>
      </c>
      <c r="L30" s="29" t="str">
        <f>IF(Donnees!AD15="PD",IF(Donnees!W15&lt;&gt;0,Donnees!W15,""),IF(Donnees!V15&lt;&gt;0,Donnees!V15,""))</f>
        <v>aménagement pour une habitation familiale partagée (parents/enfant) avec création d'ouvertures pour permettre différents accès indépendants (portes) et pour éclairer des pièces sombres (fenêtres)</v>
      </c>
      <c r="M30" s="38">
        <f>IF(Donnees!AE15="PD",IF(Donnees!Y15&lt;&gt;0,Donnees!Y15,""),IF(Donnees!X15&lt;&gt;0,Donnees!X15,""))</f>
      </c>
      <c r="N30" s="30">
        <f>IF(Donnees!AE15="PD",IF(Donnees!AA15&lt;&gt;0,Donnees!AA15,""),IF(Donnees!Z15&lt;&gt;0,Donnees!Z15,""))</f>
      </c>
      <c r="O30" s="31">
        <f>IF(Donnees!AE15="PD",IF(Donnees!AB15&lt;&gt;0,Donnees!AB15,""),IF(Donnees!AC15&lt;&gt;0,Donnees!AC15,""))</f>
      </c>
    </row>
    <row r="31" spans="1:15" ht="51.75" thickBot="1">
      <c r="A31" s="28" t="str">
        <f>Donnees!E16</f>
        <v>DP 38185 15 U9330</v>
      </c>
      <c r="B31" s="51">
        <f>IF(Donnees!F16&lt;&gt;0,Donnees!F16,"")</f>
        <v>42262</v>
      </c>
      <c r="C31" s="63" t="str">
        <f>IF(Donnees!G16&lt;&gt;0,Donnees!G16,"")</f>
        <v>DECISION INITIALE</v>
      </c>
      <c r="D31" s="64"/>
      <c r="E31" s="53" t="str">
        <f>IF(Donnees!H16&lt;&gt;0,Donnees!H16,"")</f>
        <v>Favorable</v>
      </c>
      <c r="F31" s="49">
        <f>IF(Donnees!I16&lt;&gt;0,Donnees!I16,"")</f>
        <v>42312</v>
      </c>
      <c r="G31" s="33" t="str">
        <f>CONCATENATE(Donnees!J16,"
",Donnees!K16,"
",Donnees!L16,"
",Donnees!M16," ",Donnees!N16)</f>
        <v>Madame MAUR Jeanine Suzanne
Madame MAUR Anne-Marie
17 rue Docteur Mazet
38000 GRENOBLE</v>
      </c>
      <c r="H31" s="33" t="str">
        <f>CONCATENATE(Donnees!O16,"
",Donnees!P16,"
",Donnees!Q16," ",Donnees!R16)</f>
        <v>
 </v>
      </c>
      <c r="I31" s="36" t="str">
        <f>IF(Donnees!S16&lt;&gt;0,Donnees!S16,"")</f>
        <v>15 rue Docteur Mazet</v>
      </c>
      <c r="J31" s="37" t="str">
        <f>IF(Donnees!T16&lt;&gt;0,Donnees!T16,"")</f>
        <v>BI0051</v>
      </c>
      <c r="K31" s="37">
        <f>IF(Donnees!U16&lt;&gt;0,Donnees!U16,"")</f>
        <v>2</v>
      </c>
      <c r="L31" s="29" t="str">
        <f>IF(Donnees!AD16="PD",IF(Donnees!W16&lt;&gt;0,Donnees!W16,""),IF(Donnees!V16&lt;&gt;0,Donnees!V16,""))</f>
        <v>Remplacement de fenêtres à l'identique, d'un appartement situé au deuxième étage d'une copropriété (2 côté rue et 2 côté cour)</v>
      </c>
      <c r="M31" s="38">
        <f>IF(Donnees!AE16="PD",IF(Donnees!Y16&lt;&gt;0,Donnees!Y16,""),IF(Donnees!X16&lt;&gt;0,Donnees!X16,""))</f>
      </c>
      <c r="N31" s="30">
        <f>IF(Donnees!AE16="PD",IF(Donnees!AA16&lt;&gt;0,Donnees!AA16,""),IF(Donnees!Z16&lt;&gt;0,Donnees!Z16,""))</f>
      </c>
      <c r="O31" s="31">
        <f>IF(Donnees!AE16="PD",IF(Donnees!AB16&lt;&gt;0,Donnees!AB16,""),IF(Donnees!AC16&lt;&gt;0,Donnees!AC16,""))</f>
      </c>
    </row>
    <row r="32" spans="1:15" ht="51.75" thickBot="1">
      <c r="A32" s="28" t="str">
        <f>Donnees!E17</f>
        <v>DP 38185 15 U9327</v>
      </c>
      <c r="B32" s="51">
        <f>IF(Donnees!F17&lt;&gt;0,Donnees!F17,"")</f>
        <v>42258</v>
      </c>
      <c r="C32" s="63" t="str">
        <f>IF(Donnees!G17&lt;&gt;0,Donnees!G17,"")</f>
        <v>DECISION INITIALE</v>
      </c>
      <c r="D32" s="64"/>
      <c r="E32" s="53" t="str">
        <f>IF(Donnees!H17&lt;&gt;0,Donnees!H17,"")</f>
        <v>Favorable</v>
      </c>
      <c r="F32" s="49">
        <f>IF(Donnees!I17&lt;&gt;0,Donnees!I17,"")</f>
        <v>42312</v>
      </c>
      <c r="G32" s="33" t="str">
        <f>CONCATENATE(Donnees!J17,"
",Donnees!K17,"
",Donnees!L17,"
",Donnees!M17," ",Donnees!N17)</f>
        <v>Monsieur COUILLEROT Pierre
1 rue Philis de la Charce
38000 GRENOBLE</v>
      </c>
      <c r="H32" s="33" t="str">
        <f>CONCATENATE(Donnees!O17,"
",Donnees!P17,"
",Donnees!Q17," ",Donnees!R17)</f>
        <v>
 </v>
      </c>
      <c r="I32" s="36" t="str">
        <f>IF(Donnees!S17&lt;&gt;0,Donnees!S17,"")</f>
        <v>1 rue Philis de la Charce</v>
      </c>
      <c r="J32" s="37" t="str">
        <f>IF(Donnees!T17&lt;&gt;0,Donnees!T17,"")</f>
        <v>BT0075</v>
      </c>
      <c r="K32" s="37">
        <f>IF(Donnees!U17&lt;&gt;0,Donnees!U17,"")</f>
        <v>2</v>
      </c>
      <c r="L32" s="29" t="str">
        <f>IF(Donnees!AD17="PD",IF(Donnees!W17&lt;&gt;0,Donnees!W17,""),IF(Donnees!V17&lt;&gt;0,Donnees!V17,""))</f>
        <v>création d'une ouverture au 5ème étage de la façade Sud d'un immeuble de logements</v>
      </c>
      <c r="M32" s="38">
        <f>IF(Donnees!AE17="PD",IF(Donnees!Y17&lt;&gt;0,Donnees!Y17,""),IF(Donnees!X17&lt;&gt;0,Donnees!X17,""))</f>
      </c>
      <c r="N32" s="30">
        <f>IF(Donnees!AE17="PD",IF(Donnees!AA17&lt;&gt;0,Donnees!AA17,""),IF(Donnees!Z17&lt;&gt;0,Donnees!Z17,""))</f>
      </c>
      <c r="O32" s="31">
        <f>IF(Donnees!AE17="PD",IF(Donnees!AB17&lt;&gt;0,Donnees!AB17,""),IF(Donnees!AC17&lt;&gt;0,Donnees!AC17,""))</f>
      </c>
    </row>
    <row r="33" spans="1:15" ht="51.75" thickBot="1">
      <c r="A33" s="28" t="str">
        <f>Donnees!E18</f>
        <v>DP 38185 15 U9333</v>
      </c>
      <c r="B33" s="51">
        <f>IF(Donnees!F18&lt;&gt;0,Donnees!F18,"")</f>
        <v>42262</v>
      </c>
      <c r="C33" s="63" t="str">
        <f>IF(Donnees!G18&lt;&gt;0,Donnees!G18,"")</f>
        <v>DECISION INITIALE</v>
      </c>
      <c r="D33" s="64"/>
      <c r="E33" s="53" t="str">
        <f>IF(Donnees!H18&lt;&gt;0,Donnees!H18,"")</f>
        <v>Favorable</v>
      </c>
      <c r="F33" s="49">
        <f>IF(Donnees!I18&lt;&gt;0,Donnees!I18,"")</f>
        <v>42312</v>
      </c>
      <c r="G33" s="33" t="str">
        <f>CONCATENATE(Donnees!J18,"
",Donnees!K18,"
",Donnees!L18,"
",Donnees!M18," ",Donnees!N18)</f>
        <v>Monsieur KRISTIANSEN Bernt
10 rue Kruger
38100 GRENOBLE</v>
      </c>
      <c r="H33" s="33" t="str">
        <f>CONCATENATE(Donnees!O18,"
",Donnees!P18,"
",Donnees!Q18," ",Donnees!R18)</f>
        <v>
 </v>
      </c>
      <c r="I33" s="36" t="str">
        <f>IF(Donnees!S18&lt;&gt;0,Donnees!S18,"")</f>
        <v>10 rue Kruger</v>
      </c>
      <c r="J33" s="37" t="str">
        <f>IF(Donnees!T18&lt;&gt;0,Donnees!T18,"")</f>
        <v>DO0117</v>
      </c>
      <c r="K33" s="37">
        <f>IF(Donnees!U18&lt;&gt;0,Donnees!U18,"")</f>
        <v>4</v>
      </c>
      <c r="L33" s="29" t="str">
        <f>IF(Donnees!AD18="PD",IF(Donnees!W18&lt;&gt;0,Donnees!W18,""),IF(Donnees!V18&lt;&gt;0,Donnees!V18,""))</f>
        <v>Démolition d'un escalier pour le remplacer et réfection d'un abri de jardin pour une maison individuelle</v>
      </c>
      <c r="M33" s="38">
        <f>IF(Donnees!AE18="PD",IF(Donnees!Y18&lt;&gt;0,Donnees!Y18,""),IF(Donnees!X18&lt;&gt;0,Donnees!X18,""))</f>
      </c>
      <c r="N33" s="30">
        <f>IF(Donnees!AE18="PD",IF(Donnees!AA18&lt;&gt;0,Donnees!AA18,""),IF(Donnees!Z18&lt;&gt;0,Donnees!Z18,""))</f>
      </c>
      <c r="O33" s="31">
        <f>IF(Donnees!AE18="PD",IF(Donnees!AB18&lt;&gt;0,Donnees!AB18,""),IF(Donnees!AC18&lt;&gt;0,Donnees!AC18,""))</f>
      </c>
    </row>
    <row r="34" spans="1:15" ht="64.5" thickBot="1">
      <c r="A34" s="28" t="str">
        <f>Donnees!E19</f>
        <v>PD 38185 15 U4006</v>
      </c>
      <c r="B34" s="51">
        <f>IF(Donnees!F19&lt;&gt;0,Donnees!F19,"")</f>
        <v>42221</v>
      </c>
      <c r="C34" s="63" t="str">
        <f>IF(Donnees!G19&lt;&gt;0,Donnees!G19,"")</f>
        <v>DECISION INITIALE</v>
      </c>
      <c r="D34" s="64"/>
      <c r="E34" s="53" t="str">
        <f>IF(Donnees!H19&lt;&gt;0,Donnees!H19,"")</f>
        <v>Favorable</v>
      </c>
      <c r="F34" s="49">
        <f>IF(Donnees!I19&lt;&gt;0,Donnees!I19,"")</f>
        <v>42313</v>
      </c>
      <c r="G34" s="33" t="str">
        <f>CONCATENATE(Donnees!J19,"
",Donnees!K19,"
",Donnees!L19,"
",Donnees!M19," ",Donnees!N19)</f>
        <v>ETABLISSEMENT PUBLIC FONCIER LOCAL DU DAUPHINE 
Monsieur FAGES Philippe
3 rue Malakoff
38000 GRENOBLE</v>
      </c>
      <c r="H34" s="33" t="str">
        <f>CONCATENATE(Donnees!O19,"
",Donnees!P19,"
",Donnees!Q19," ",Donnees!R19)</f>
        <v>
 </v>
      </c>
      <c r="I34" s="36" t="str">
        <f>IF(Donnees!S19&lt;&gt;0,Donnees!S19,"")</f>
        <v>17 rue Joseph Bouchayer</v>
      </c>
      <c r="J34" s="37" t="str">
        <f>IF(Donnees!T19&lt;&gt;0,Donnees!T19,"")</f>
        <v>HV0137</v>
      </c>
      <c r="K34" s="37">
        <f>IF(Donnees!U19&lt;&gt;0,Donnees!U19,"")</f>
        <v>3</v>
      </c>
      <c r="L34" s="29" t="str">
        <f>IF(Donnees!AD19="PD",IF(Donnees!W19&lt;&gt;0,Donnees!W19,""),IF(Donnees!V19&lt;&gt;0,Donnees!V19,""))</f>
        <v>Démolition totale d'une maison</v>
      </c>
      <c r="M34" s="38">
        <f>IF(Donnees!AE19="PD",IF(Donnees!Y19&lt;&gt;0,Donnees!Y19,""),IF(Donnees!X19&lt;&gt;0,Donnees!X19,""))</f>
      </c>
      <c r="N34" s="30">
        <f>IF(Donnees!AE19="PD",IF(Donnees!AA19&lt;&gt;0,Donnees!AA19,""),IF(Donnees!Z19&lt;&gt;0,Donnees!Z19,""))</f>
      </c>
      <c r="O34" s="31">
        <f>IF(Donnees!AE19="PD",IF(Donnees!AB19&lt;&gt;0,Donnees!AB19,""),IF(Donnees!AC19&lt;&gt;0,Donnees!AC19,""))</f>
        <v>8.8</v>
      </c>
    </row>
    <row r="35" spans="1:15" ht="51.75" thickBot="1">
      <c r="A35" s="28" t="str">
        <f>Donnees!E20</f>
        <v>DP 38185 15 U9292</v>
      </c>
      <c r="B35" s="51">
        <f>IF(Donnees!F20&lt;&gt;0,Donnees!F20,"")</f>
        <v>42216</v>
      </c>
      <c r="C35" s="63" t="str">
        <f>IF(Donnees!G20&lt;&gt;0,Donnees!G20,"")</f>
        <v>DECISION INITIALE</v>
      </c>
      <c r="D35" s="64"/>
      <c r="E35" s="53" t="str">
        <f>IF(Donnees!H20&lt;&gt;0,Donnees!H20,"")</f>
        <v>Favorable</v>
      </c>
      <c r="F35" s="49">
        <f>IF(Donnees!I20&lt;&gt;0,Donnees!I20,"")</f>
        <v>42317</v>
      </c>
      <c r="G35" s="33" t="str">
        <f>CONCATENATE(Donnees!J20,"
",Donnees!K20,"
",Donnees!L20,"
",Donnees!M20," ",Donnees!N20)</f>
        <v>SCI LE BERLIOZ III 
Monsieur MURE RAVAUD Bernard
4 de Strasbourg
38000 GRENOBLE</v>
      </c>
      <c r="H35" s="33" t="str">
        <f>CONCATENATE(Donnees!O20,"
",Donnees!P20,"
",Donnees!Q20," ",Donnees!R20)</f>
        <v>BUFFA ARCHITECTURE ET DESIGN 
4 rue de la Gifle
38920 CROLLES</v>
      </c>
      <c r="I35" s="36" t="str">
        <f>IF(Donnees!S20&lt;&gt;0,Donnees!S20,"")</f>
        <v>3 rue de Strasbourg</v>
      </c>
      <c r="J35" s="37" t="str">
        <f>IF(Donnees!T20&lt;&gt;0,Donnees!T20,"")</f>
        <v>CV0004</v>
      </c>
      <c r="K35" s="37">
        <f>IF(Donnees!U20&lt;&gt;0,Donnees!U20,"")</f>
        <v>2</v>
      </c>
      <c r="L35" s="29" t="str">
        <f>IF(Donnees!AD20="PD",IF(Donnees!W20&lt;&gt;0,Donnees!W20,""),IF(Donnees!V20&lt;&gt;0,Donnees!V20,""))</f>
        <v>modification de fenêtre dans une cour intérieure</v>
      </c>
      <c r="M35" s="38">
        <f>IF(Donnees!AE20="PD",IF(Donnees!Y20&lt;&gt;0,Donnees!Y20,""),IF(Donnees!X20&lt;&gt;0,Donnees!X20,""))</f>
      </c>
      <c r="N35" s="30">
        <f>IF(Donnees!AE20="PD",IF(Donnees!AA20&lt;&gt;0,Donnees!AA20,""),IF(Donnees!Z20&lt;&gt;0,Donnees!Z20,""))</f>
      </c>
      <c r="O35" s="31">
        <f>IF(Donnees!AE20="PD",IF(Donnees!AB20&lt;&gt;0,Donnees!AB20,""),IF(Donnees!AC20&lt;&gt;0,Donnees!AC20,""))</f>
      </c>
    </row>
    <row r="36" spans="1:15" ht="51.75" thickBot="1">
      <c r="A36" s="28" t="str">
        <f>Donnees!E21</f>
        <v>DP 38185 15 U9339</v>
      </c>
      <c r="B36" s="51">
        <f>IF(Donnees!F21&lt;&gt;0,Donnees!F21,"")</f>
        <v>42272</v>
      </c>
      <c r="C36" s="63" t="str">
        <f>IF(Donnees!G21&lt;&gt;0,Donnees!G21,"")</f>
        <v>DECISION INITIALE</v>
      </c>
      <c r="D36" s="64"/>
      <c r="E36" s="53" t="str">
        <f>IF(Donnees!H21&lt;&gt;0,Donnees!H21,"")</f>
        <v>Favorable</v>
      </c>
      <c r="F36" s="49">
        <f>IF(Donnees!I21&lt;&gt;0,Donnees!I21,"")</f>
        <v>42318</v>
      </c>
      <c r="G36" s="33" t="str">
        <f>CONCATENATE(Donnees!J21,"
",Donnees!K21,"
",Donnees!L21,"
",Donnees!M21," ",Donnees!N21)</f>
        <v>SCI DU ROND POINT 
Monsieur PACAULT Clément
4 place Docteur Girard
38000 GRENOBLE</v>
      </c>
      <c r="H36" s="33" t="str">
        <f>CONCATENATE(Donnees!O21,"
",Donnees!P21,"
",Donnees!Q21," ",Donnees!R21)</f>
        <v>
 </v>
      </c>
      <c r="I36" s="36" t="str">
        <f>IF(Donnees!S21&lt;&gt;0,Donnees!S21,"")</f>
        <v>5 rue Eugène Delacroix</v>
      </c>
      <c r="J36" s="37" t="str">
        <f>IF(Donnees!T21&lt;&gt;0,Donnees!T21,"")</f>
        <v>AX0322</v>
      </c>
      <c r="K36" s="37">
        <f>IF(Donnees!U21&lt;&gt;0,Donnees!U21,"")</f>
        <v>2</v>
      </c>
      <c r="L36" s="29" t="str">
        <f>IF(Donnees!AD21="PD",IF(Donnees!W21&lt;&gt;0,Donnees!W21,""),IF(Donnees!V21&lt;&gt;0,Donnees!V21,""))</f>
        <v>modification des allèges des vitrines situées au rez-de-chaussée et changement des menuiseries extérieures pour aménager un cabinet médical</v>
      </c>
      <c r="M36" s="38">
        <f>IF(Donnees!AE21="PD",IF(Donnees!Y21&lt;&gt;0,Donnees!Y21,""),IF(Donnees!X21&lt;&gt;0,Donnees!X21,""))</f>
      </c>
      <c r="N36" s="30">
        <f>IF(Donnees!AE21="PD",IF(Donnees!AA21&lt;&gt;0,Donnees!AA21,""),IF(Donnees!Z21&lt;&gt;0,Donnees!Z21,""))</f>
      </c>
      <c r="O36" s="31">
        <f>IF(Donnees!AE21="PD",IF(Donnees!AB21&lt;&gt;0,Donnees!AB21,""),IF(Donnees!AC21&lt;&gt;0,Donnees!AC21,""))</f>
      </c>
    </row>
    <row r="37" spans="1:15" ht="64.5" thickBot="1">
      <c r="A37" s="28" t="str">
        <f>Donnees!E22</f>
        <v>DP 38185 15 U9341</v>
      </c>
      <c r="B37" s="51">
        <f>IF(Donnees!F22&lt;&gt;0,Donnees!F22,"")</f>
        <v>42272</v>
      </c>
      <c r="C37" s="63" t="str">
        <f>IF(Donnees!G22&lt;&gt;0,Donnees!G22,"")</f>
        <v>DECISION INITIALE</v>
      </c>
      <c r="D37" s="64"/>
      <c r="E37" s="53" t="str">
        <f>IF(Donnees!H22&lt;&gt;0,Donnees!H22,"")</f>
        <v>Favorable</v>
      </c>
      <c r="F37" s="49">
        <f>IF(Donnees!I22&lt;&gt;0,Donnees!I22,"")</f>
        <v>42318</v>
      </c>
      <c r="G37" s="33" t="str">
        <f>CONCATENATE(Donnees!J22,"
",Donnees!K22,"
",Donnees!L22,"
",Donnees!M22," ",Donnees!N22)</f>
        <v>GINOUX LEMAIRE 
Monsieur BURDET Florian
2  rue Alexandre 1er de yougoslavie
38000 GRENOBLE</v>
      </c>
      <c r="H37" s="33" t="str">
        <f>CONCATENATE(Donnees!O22,"
",Donnees!P22,"
",Donnees!Q22," ",Donnees!R22)</f>
        <v>
 </v>
      </c>
      <c r="I37" s="36" t="str">
        <f>IF(Donnees!S22&lt;&gt;0,Donnees!S22,"")</f>
        <v>2 rue Alexandre 1er de Yougoslavie</v>
      </c>
      <c r="J37" s="37" t="str">
        <f>IF(Donnees!T22&lt;&gt;0,Donnees!T22,"")</f>
        <v>BH0009</v>
      </c>
      <c r="K37" s="37">
        <f>IF(Donnees!U22&lt;&gt;0,Donnees!U22,"")</f>
        <v>2</v>
      </c>
      <c r="L37" s="29" t="str">
        <f>IF(Donnees!AD22="PD",IF(Donnees!W22&lt;&gt;0,Donnees!W22,""),IF(Donnees!V22&lt;&gt;0,Donnees!V22,""))</f>
        <v>ravalement de la copropriété.</v>
      </c>
      <c r="M37" s="38">
        <f>IF(Donnees!AE22="PD",IF(Donnees!Y22&lt;&gt;0,Donnees!Y22,""),IF(Donnees!X22&lt;&gt;0,Donnees!X22,""))</f>
      </c>
      <c r="N37" s="30">
        <f>IF(Donnees!AE22="PD",IF(Donnees!AA22&lt;&gt;0,Donnees!AA22,""),IF(Donnees!Z22&lt;&gt;0,Donnees!Z22,""))</f>
      </c>
      <c r="O37" s="31">
        <f>IF(Donnees!AE22="PD",IF(Donnees!AB22&lt;&gt;0,Donnees!AB22,""),IF(Donnees!AC22&lt;&gt;0,Donnees!AC22,""))</f>
      </c>
    </row>
    <row r="38" spans="1:15" ht="51.75" thickBot="1">
      <c r="A38" s="28" t="str">
        <f>Donnees!E23</f>
        <v>DP 38185 15 U9345</v>
      </c>
      <c r="B38" s="51">
        <f>IF(Donnees!F23&lt;&gt;0,Donnees!F23,"")</f>
        <v>42277</v>
      </c>
      <c r="C38" s="63" t="str">
        <f>IF(Donnees!G23&lt;&gt;0,Donnees!G23,"")</f>
        <v>DECISION INITIALE</v>
      </c>
      <c r="D38" s="64"/>
      <c r="E38" s="53" t="str">
        <f>IF(Donnees!H23&lt;&gt;0,Donnees!H23,"")</f>
        <v>Favorable</v>
      </c>
      <c r="F38" s="49">
        <f>IF(Donnees!I23&lt;&gt;0,Donnees!I23,"")</f>
        <v>42318</v>
      </c>
      <c r="G38" s="33" t="str">
        <f>CONCATENATE(Donnees!J23,"
",Donnees!K23,"
",Donnees!L23,"
",Donnees!M23," ",Donnees!N23)</f>
        <v>Monsieur LAUGEOIS Marc
24 rue Revol
38000 GRENOBLE</v>
      </c>
      <c r="H38" s="33" t="str">
        <f>CONCATENATE(Donnees!O23,"
",Donnees!P23,"
",Donnees!Q23," ",Donnees!R23)</f>
        <v>
 </v>
      </c>
      <c r="I38" s="36" t="str">
        <f>IF(Donnees!S23&lt;&gt;0,Donnees!S23,"")</f>
        <v>144 cours Berriat</v>
      </c>
      <c r="J38" s="37" t="str">
        <f>IF(Donnees!T23&lt;&gt;0,Donnees!T23,"")</f>
        <v>IM0106</v>
      </c>
      <c r="K38" s="37">
        <f>IF(Donnees!U23&lt;&gt;0,Donnees!U23,"")</f>
        <v>1</v>
      </c>
      <c r="L38" s="29" t="str">
        <f>IF(Donnees!AD23="PD",IF(Donnees!W23&lt;&gt;0,Donnees!W23,""),IF(Donnees!V23&lt;&gt;0,Donnees!V23,""))</f>
        <v>Changement d'une vitrine d'un local</v>
      </c>
      <c r="M38" s="38">
        <f>IF(Donnees!AE23="PD",IF(Donnees!Y23&lt;&gt;0,Donnees!Y23,""),IF(Donnees!X23&lt;&gt;0,Donnees!X23,""))</f>
      </c>
      <c r="N38" s="30">
        <f>IF(Donnees!AE23="PD",IF(Donnees!AA23&lt;&gt;0,Donnees!AA23,""),IF(Donnees!Z23&lt;&gt;0,Donnees!Z23,""))</f>
      </c>
      <c r="O38" s="31">
        <f>IF(Donnees!AE23="PD",IF(Donnees!AB23&lt;&gt;0,Donnees!AB23,""),IF(Donnees!AC23&lt;&gt;0,Donnees!AC23,""))</f>
      </c>
    </row>
    <row r="39" spans="1:15" ht="51.75" thickBot="1">
      <c r="A39" s="28" t="str">
        <f>Donnees!E24</f>
        <v>DP 38185 15 U9359</v>
      </c>
      <c r="B39" s="51">
        <f>IF(Donnees!F24&lt;&gt;0,Donnees!F24,"")</f>
        <v>42292</v>
      </c>
      <c r="C39" s="63" t="str">
        <f>IF(Donnees!G24&lt;&gt;0,Donnees!G24,"")</f>
        <v>DECISION INITIALE</v>
      </c>
      <c r="D39" s="64"/>
      <c r="E39" s="53" t="str">
        <f>IF(Donnees!H24&lt;&gt;0,Donnees!H24,"")</f>
        <v>Favorable</v>
      </c>
      <c r="F39" s="49">
        <f>IF(Donnees!I24&lt;&gt;0,Donnees!I24,"")</f>
        <v>42320</v>
      </c>
      <c r="G39" s="33" t="str">
        <f>CONCATENATE(Donnees!J24,"
",Donnees!K24,"
",Donnees!L24,"
",Donnees!M24," ",Donnees!N24)</f>
        <v>SAS GRANI MIROIR 
Monsieur STRIPPOLI David
11 rue Raoul Follereau
38180 SEYSSINS</v>
      </c>
      <c r="H39" s="33" t="str">
        <f>CONCATENATE(Donnees!O24,"
",Donnees!P24,"
",Donnees!Q24," ",Donnees!R24)</f>
        <v>
 </v>
      </c>
      <c r="I39" s="36" t="str">
        <f>IF(Donnees!S24&lt;&gt;0,Donnees!S24,"")</f>
        <v>64 rue Abbé Grégoire</v>
      </c>
      <c r="J39" s="37" t="str">
        <f>IF(Donnees!T24&lt;&gt;0,Donnees!T24,"")</f>
        <v>IP0222</v>
      </c>
      <c r="K39" s="37">
        <f>IF(Donnees!U24&lt;&gt;0,Donnees!U24,"")</f>
        <v>1</v>
      </c>
      <c r="L39" s="29" t="str">
        <f>IF(Donnees!AD24="PD",IF(Donnees!W24&lt;&gt;0,Donnees!W24,""),IF(Donnees!V24&lt;&gt;0,Donnees!V24,""))</f>
        <v>ravalement des façades côté cour et côté rue d'un bâtiment d'habitation collectif</v>
      </c>
      <c r="M39" s="38">
        <f>IF(Donnees!AE24="PD",IF(Donnees!Y24&lt;&gt;0,Donnees!Y24,""),IF(Donnees!X24&lt;&gt;0,Donnees!X24,""))</f>
      </c>
      <c r="N39" s="30">
        <f>IF(Donnees!AE24="PD",IF(Donnees!AA24&lt;&gt;0,Donnees!AA24,""),IF(Donnees!Z24&lt;&gt;0,Donnees!Z24,""))</f>
      </c>
      <c r="O39" s="31">
        <f>IF(Donnees!AE24="PD",IF(Donnees!AB24&lt;&gt;0,Donnees!AB24,""),IF(Donnees!AC24&lt;&gt;0,Donnees!AC24,""))</f>
      </c>
    </row>
    <row r="40" spans="1:15" ht="64.5" thickBot="1">
      <c r="A40" s="28" t="str">
        <f>Donnees!E25</f>
        <v>DP 38185 15 U9351</v>
      </c>
      <c r="B40" s="51">
        <f>IF(Donnees!F25&lt;&gt;0,Donnees!F25,"")</f>
        <v>42275</v>
      </c>
      <c r="C40" s="63" t="str">
        <f>IF(Donnees!G25&lt;&gt;0,Donnees!G25,"")</f>
        <v>DECISION INITIALE</v>
      </c>
      <c r="D40" s="64"/>
      <c r="E40" s="53" t="str">
        <f>IF(Donnees!H25&lt;&gt;0,Donnees!H25,"")</f>
        <v>Favorable</v>
      </c>
      <c r="F40" s="49">
        <f>IF(Donnees!I25&lt;&gt;0,Donnees!I25,"")</f>
        <v>42320</v>
      </c>
      <c r="G40" s="33" t="str">
        <f>CONCATENATE(Donnees!J25,"
",Donnees!K25,"
",Donnees!L25,"
",Donnees!M25," ",Donnees!N25)</f>
        <v>SARL MAXI LUNA 
Madame BAUDE GUICHOU Françoise
27 boulevard Gambetta
38000 GRENOBLE</v>
      </c>
      <c r="H40" s="33" t="str">
        <f>CONCATENATE(Donnees!O25,"
",Donnees!P25,"
",Donnees!Q25," ",Donnees!R25)</f>
        <v>
 </v>
      </c>
      <c r="I40" s="36" t="str">
        <f>IF(Donnees!S25&lt;&gt;0,Donnees!S25,"")</f>
        <v>27 boulevard Gambetta</v>
      </c>
      <c r="J40" s="37" t="str">
        <f>IF(Donnees!T25&lt;&gt;0,Donnees!T25,"")</f>
        <v>BP0004</v>
      </c>
      <c r="K40" s="37">
        <f>IF(Donnees!U25&lt;&gt;0,Donnees!U25,"")</f>
        <v>2</v>
      </c>
      <c r="L40" s="29" t="str">
        <f>IF(Donnees!AD25="PD",IF(Donnees!W25&lt;&gt;0,Donnees!W25,""),IF(Donnees!V25&lt;&gt;0,Donnees!V25,""))</f>
        <v>Modification de vitrine d'un commerce </v>
      </c>
      <c r="M40" s="38">
        <f>IF(Donnees!AE25="PD",IF(Donnees!Y25&lt;&gt;0,Donnees!Y25,""),IF(Donnees!X25&lt;&gt;0,Donnees!X25,""))</f>
      </c>
      <c r="N40" s="30">
        <f>IF(Donnees!AE25="PD",IF(Donnees!AA25&lt;&gt;0,Donnees!AA25,""),IF(Donnees!Z25&lt;&gt;0,Donnees!Z25,""))</f>
      </c>
      <c r="O40" s="31">
        <f>IF(Donnees!AE25="PD",IF(Donnees!AB25&lt;&gt;0,Donnees!AB25,""),IF(Donnees!AC25&lt;&gt;0,Donnees!AC25,""))</f>
      </c>
    </row>
    <row r="41" spans="1:15" ht="64.5" thickBot="1">
      <c r="A41" s="28" t="str">
        <f>Donnees!E26</f>
        <v>PC 38185 15 U1043</v>
      </c>
      <c r="B41" s="51">
        <f>IF(Donnees!F26&lt;&gt;0,Donnees!F26,"")</f>
        <v>42206</v>
      </c>
      <c r="C41" s="63" t="str">
        <f>IF(Donnees!G26&lt;&gt;0,Donnees!G26,"")</f>
        <v>DECISION INITIALE</v>
      </c>
      <c r="D41" s="64"/>
      <c r="E41" s="53" t="str">
        <f>IF(Donnees!H26&lt;&gt;0,Donnees!H26,"")</f>
        <v>Favorable</v>
      </c>
      <c r="F41" s="49">
        <f>IF(Donnees!I26&lt;&gt;0,Donnees!I26,"")</f>
        <v>42320</v>
      </c>
      <c r="G41" s="33" t="str">
        <f>CONCATENATE(Donnees!J26,"
",Donnees!K26,"
",Donnees!L26,"
",Donnees!M26," ",Donnees!N26)</f>
        <v>COLLET BEILLON GRIMAUD DE MAISON PIERRE CATANE 
Monsieur SPORTICHE David
64 boulevard Maréchal Foch
38000 GRENOBLE</v>
      </c>
      <c r="H41" s="33" t="str">
        <f>CONCATENATE(Donnees!O26,"
",Donnees!P26,"
",Donnees!Q26," ",Donnees!R26)</f>
        <v>
 </v>
      </c>
      <c r="I41" s="36" t="str">
        <f>IF(Donnees!S26&lt;&gt;0,Donnees!S26,"")</f>
        <v>12 chemin des Marroniers</v>
      </c>
      <c r="J41" s="37" t="str">
        <f>IF(Donnees!T26&lt;&gt;0,Donnees!T26,"")</f>
        <v>HV0032</v>
      </c>
      <c r="K41" s="37">
        <f>IF(Donnees!U26&lt;&gt;0,Donnees!U26,"")</f>
        <v>3</v>
      </c>
      <c r="L41" s="29" t="str">
        <f>IF(Donnees!AD26="PD",IF(Donnees!W26&lt;&gt;0,Donnees!W26,""),IF(Donnees!V26&lt;&gt;0,Donnees!V26,""))</f>
        <v>Pose d'une devanture en RDC d'un immeuble collectif en vue de la réalisation d'un local d'activité</v>
      </c>
      <c r="M41" s="38">
        <f>IF(Donnees!AE26="PD",IF(Donnees!Y26&lt;&gt;0,Donnees!Y26,""),IF(Donnees!X26&lt;&gt;0,Donnees!X26,""))</f>
      </c>
      <c r="N41" s="30">
        <f>IF(Donnees!AE26="PD",IF(Donnees!AA26&lt;&gt;0,Donnees!AA26,""),IF(Donnees!Z26&lt;&gt;0,Donnees!Z26,""))</f>
        <v>81</v>
      </c>
      <c r="O41" s="31">
        <f>IF(Donnees!AE26="PD",IF(Donnees!AB26&lt;&gt;0,Donnees!AB26,""),IF(Donnees!AC26&lt;&gt;0,Donnees!AC26,""))</f>
        <v>2.45</v>
      </c>
    </row>
    <row r="42" spans="1:15" ht="64.5" thickBot="1">
      <c r="A42" s="28" t="str">
        <f>Donnees!E27</f>
        <v>DP 38185 15 U9353</v>
      </c>
      <c r="B42" s="51">
        <f>IF(Donnees!F27&lt;&gt;0,Donnees!F27,"")</f>
        <v>42286</v>
      </c>
      <c r="C42" s="63" t="str">
        <f>IF(Donnees!G27&lt;&gt;0,Donnees!G27,"")</f>
        <v>DECISION INITIALE</v>
      </c>
      <c r="D42" s="64"/>
      <c r="E42" s="53" t="str">
        <f>IF(Donnees!H27&lt;&gt;0,Donnees!H27,"")</f>
        <v>Favorable</v>
      </c>
      <c r="F42" s="49">
        <f>IF(Donnees!I27&lt;&gt;0,Donnees!I27,"")</f>
        <v>42320</v>
      </c>
      <c r="G42" s="33" t="str">
        <f>CONCATENATE(Donnees!J27,"
",Donnees!K27,"
",Donnees!L27,"
",Donnees!M27," ",Donnees!N27)</f>
        <v>CAISSE D ALLOCATIONS FAMILIALES 
Monsieur CHEVALIER Claude
3 rue Des Alliées
38100 GRENOBLE</v>
      </c>
      <c r="H42" s="33" t="str">
        <f>CONCATENATE(Donnees!O27,"
",Donnees!P27,"
",Donnees!Q27," ",Donnees!R27)</f>
        <v>
 </v>
      </c>
      <c r="I42" s="36" t="str">
        <f>IF(Donnees!S27&lt;&gt;0,Donnees!S27,"")</f>
        <v>9 rue Doudart de Lagree </v>
      </c>
      <c r="J42" s="37" t="str">
        <f>IF(Donnees!T27&lt;&gt;0,Donnees!T27,"")</f>
        <v>CP0065</v>
      </c>
      <c r="K42" s="37">
        <f>IF(Donnees!U27&lt;&gt;0,Donnees!U27,"")</f>
        <v>2</v>
      </c>
      <c r="L42" s="29" t="str">
        <f>IF(Donnees!AD27="PD",IF(Donnees!W27&lt;&gt;0,Donnees!W27,""),IF(Donnees!V27&lt;&gt;0,Donnees!V27,""))</f>
        <v>Changement de destination des locaux de la Caisse des Allocations Familiales en bureaux, situés au rez de chaussée et premier étage d'un batiment.</v>
      </c>
      <c r="M42" s="38">
        <f>IF(Donnees!AE27="PD",IF(Donnees!Y27&lt;&gt;0,Donnees!Y27,""),IF(Donnees!X27&lt;&gt;0,Donnees!X27,""))</f>
      </c>
      <c r="N42" s="30">
        <f>IF(Donnees!AE27="PD",IF(Donnees!AA27&lt;&gt;0,Donnees!AA27,""),IF(Donnees!Z27&lt;&gt;0,Donnees!Z27,""))</f>
      </c>
      <c r="O42" s="31">
        <f>IF(Donnees!AE27="PD",IF(Donnees!AB27&lt;&gt;0,Donnees!AB27,""),IF(Donnees!AC27&lt;&gt;0,Donnees!AC27,""))</f>
      </c>
    </row>
    <row r="43" spans="1:15" ht="51.75" thickBot="1">
      <c r="A43" s="28" t="str">
        <f>Donnees!E28</f>
        <v>DP 38185 15 U9349</v>
      </c>
      <c r="B43" s="51">
        <f>IF(Donnees!F28&lt;&gt;0,Donnees!F28,"")</f>
        <v>42278</v>
      </c>
      <c r="C43" s="63" t="str">
        <f>IF(Donnees!G28&lt;&gt;0,Donnees!G28,"")</f>
        <v>DECISION INITIALE</v>
      </c>
      <c r="D43" s="64"/>
      <c r="E43" s="53" t="str">
        <f>IF(Donnees!H28&lt;&gt;0,Donnees!H28,"")</f>
        <v>Favorable</v>
      </c>
      <c r="F43" s="49">
        <f>IF(Donnees!I28&lt;&gt;0,Donnees!I28,"")</f>
        <v>42321</v>
      </c>
      <c r="G43" s="33" t="str">
        <f>CONCATENATE(Donnees!J28,"
",Donnees!K28,"
",Donnees!L28,"
",Donnees!M28," ",Donnees!N28)</f>
        <v>SARL VENITUCCI 
Monsieur Eric VENITUCCI 
3 rue René Camphin
38600 FONTAINE</v>
      </c>
      <c r="H43" s="33" t="str">
        <f>CONCATENATE(Donnees!O28,"
",Donnees!P28,"
",Donnees!Q28," ",Donnees!R28)</f>
        <v>
 </v>
      </c>
      <c r="I43" s="36" t="str">
        <f>IF(Donnees!S28&lt;&gt;0,Donnees!S28,"")</f>
        <v>77 rue Saint Laurent</v>
      </c>
      <c r="J43" s="37" t="str">
        <f>IF(Donnees!T28&lt;&gt;0,Donnees!T28,"")</f>
        <v>AT0077</v>
      </c>
      <c r="K43" s="37">
        <f>IF(Donnees!U28&lt;&gt;0,Donnees!U28,"")</f>
        <v>2</v>
      </c>
      <c r="L43" s="29" t="str">
        <f>IF(Donnees!AD28="PD",IF(Donnees!W28&lt;&gt;0,Donnees!W28,""),IF(Donnees!V28&lt;&gt;0,Donnees!V28,""))</f>
        <v>remplacement des deux chaudières existantes par des modèles à ventouses à sorties verticales</v>
      </c>
      <c r="M43" s="38">
        <f>IF(Donnees!AE28="PD",IF(Donnees!Y28&lt;&gt;0,Donnees!Y28,""),IF(Donnees!X28&lt;&gt;0,Donnees!X28,""))</f>
      </c>
      <c r="N43" s="30">
        <f>IF(Donnees!AE28="PD",IF(Donnees!AA28&lt;&gt;0,Donnees!AA28,""),IF(Donnees!Z28&lt;&gt;0,Donnees!Z28,""))</f>
      </c>
      <c r="O43" s="31">
        <f>IF(Donnees!AE28="PD",IF(Donnees!AB28&lt;&gt;0,Donnees!AB28,""),IF(Donnees!AC28&lt;&gt;0,Donnees!AC28,""))</f>
      </c>
    </row>
    <row r="44" spans="1:15" ht="51.75" thickBot="1">
      <c r="A44" s="28" t="str">
        <f>Donnees!E29</f>
        <v>DP 38185 15 U9350</v>
      </c>
      <c r="B44" s="51">
        <f>IF(Donnees!F29&lt;&gt;0,Donnees!F29,"")</f>
        <v>42284</v>
      </c>
      <c r="C44" s="63" t="str">
        <f>IF(Donnees!G29&lt;&gt;0,Donnees!G29,"")</f>
        <v>DECISION INITIALE</v>
      </c>
      <c r="D44" s="64"/>
      <c r="E44" s="53" t="str">
        <f>IF(Donnees!H29&lt;&gt;0,Donnees!H29,"")</f>
        <v>Favorable</v>
      </c>
      <c r="F44" s="49">
        <f>IF(Donnees!I29&lt;&gt;0,Donnees!I29,"")</f>
        <v>42321</v>
      </c>
      <c r="G44" s="33" t="str">
        <f>CONCATENATE(Donnees!J29,"
",Donnees!K29,"
",Donnees!L29,"
",Donnees!M29," ",Donnees!N29)</f>
        <v>Monsieur DARDELET Brice
74 rue du Drac
38000 GRENOBLE</v>
      </c>
      <c r="H44" s="33" t="str">
        <f>CONCATENATE(Donnees!O29,"
",Donnees!P29,"
",Donnees!Q29," ",Donnees!R29)</f>
        <v>
 </v>
      </c>
      <c r="I44" s="36" t="str">
        <f>IF(Donnees!S29&lt;&gt;0,Donnees!S29,"")</f>
        <v>74 rue du Drac</v>
      </c>
      <c r="J44" s="37" t="str">
        <f>IF(Donnees!T29&lt;&gt;0,Donnees!T29,"")</f>
        <v>IS0073</v>
      </c>
      <c r="K44" s="37">
        <f>IF(Donnees!U29&lt;&gt;0,Donnees!U29,"")</f>
        <v>1</v>
      </c>
      <c r="L44" s="29" t="str">
        <f>IF(Donnees!AD29="PD",IF(Donnees!W29&lt;&gt;0,Donnees!W29,""),IF(Donnees!V29&lt;&gt;0,Donnees!V29,""))</f>
        <v>Installation de deux fenêtres de toit pour agrandir un appartement situé au 2ème étage d'un immeuble</v>
      </c>
      <c r="M44" s="38">
        <f>IF(Donnees!AE29="PD",IF(Donnees!Y29&lt;&gt;0,Donnees!Y29,""),IF(Donnees!X29&lt;&gt;0,Donnees!X29,""))</f>
      </c>
      <c r="N44" s="30">
        <f>IF(Donnees!AE29="PD",IF(Donnees!AA29&lt;&gt;0,Donnees!AA29,""),IF(Donnees!Z29&lt;&gt;0,Donnees!Z29,""))</f>
      </c>
      <c r="O44" s="31">
        <f>IF(Donnees!AE29="PD",IF(Donnees!AB29&lt;&gt;0,Donnees!AB29,""),IF(Donnees!AC29&lt;&gt;0,Donnees!AC29,""))</f>
      </c>
    </row>
    <row r="45" spans="1:15" ht="51.75" thickBot="1">
      <c r="A45" s="28" t="str">
        <f>Donnees!E30</f>
        <v>PC 38185 15 U1058</v>
      </c>
      <c r="B45" s="51">
        <f>IF(Donnees!F30&lt;&gt;0,Donnees!F30,"")</f>
        <v>42235</v>
      </c>
      <c r="C45" s="63" t="str">
        <f>IF(Donnees!G30&lt;&gt;0,Donnees!G30,"")</f>
        <v>DECISION INITIALE</v>
      </c>
      <c r="D45" s="64"/>
      <c r="E45" s="53" t="str">
        <f>IF(Donnees!H30&lt;&gt;0,Donnees!H30,"")</f>
        <v>Favorable</v>
      </c>
      <c r="F45" s="49">
        <f>IF(Donnees!I30&lt;&gt;0,Donnees!I30,"")</f>
        <v>42321</v>
      </c>
      <c r="G45" s="33" t="str">
        <f>CONCATENATE(Donnees!J30,"
",Donnees!K30,"
",Donnees!L30,"
",Donnees!M30," ",Donnees!N30)</f>
        <v>ST MICROLECTRONICS 
Monsieur DUREAULT Patrick
12 rue Jules Horowitz
38019 GRENOBLE</v>
      </c>
      <c r="H45" s="33" t="str">
        <f>CONCATENATE(Donnees!O30,"
",Donnees!P30,"
",Donnees!Q30," ",Donnees!R30)</f>
        <v>Monsieur DUBUISSON François
11 quai Paul Doumer
92400 COURBEVOIE</v>
      </c>
      <c r="I45" s="36" t="str">
        <f>IF(Donnees!S30&lt;&gt;0,Donnees!S30,"")</f>
        <v>41 rue Jules Horowitz</v>
      </c>
      <c r="J45" s="37" t="str">
        <f>IF(Donnees!T30&lt;&gt;0,Donnees!T30,"")</f>
        <v>AC0071</v>
      </c>
      <c r="K45" s="37">
        <f>IF(Donnees!U30&lt;&gt;0,Donnees!U30,"")</f>
        <v>1</v>
      </c>
      <c r="L45" s="29" t="str">
        <f>IF(Donnees!AD30="PD",IF(Donnees!W30&lt;&gt;0,Donnees!W30,""),IF(Donnees!V30&lt;&gt;0,Donnees!V30,""))</f>
        <v>Création d'un poste de sécurité</v>
      </c>
      <c r="M45" s="38">
        <f>IF(Donnees!AE30="PD",IF(Donnees!Y30&lt;&gt;0,Donnees!Y30,""),IF(Donnees!X30&lt;&gt;0,Donnees!X30,""))</f>
      </c>
      <c r="N45" s="30">
        <f>IF(Donnees!AE30="PD",IF(Donnees!AA30&lt;&gt;0,Donnees!AA30,""),IF(Donnees!Z30&lt;&gt;0,Donnees!Z30,""))</f>
        <v>104</v>
      </c>
      <c r="O45" s="31">
        <f>IF(Donnees!AE30="PD",IF(Donnees!AB30&lt;&gt;0,Donnees!AB30,""),IF(Donnees!AC30&lt;&gt;0,Donnees!AC30,""))</f>
        <v>3.75</v>
      </c>
    </row>
    <row r="46" spans="1:15" ht="64.5" thickBot="1">
      <c r="A46" s="28" t="str">
        <f>Donnees!E31</f>
        <v>DP 38185 15 U9344</v>
      </c>
      <c r="B46" s="51">
        <f>IF(Donnees!F31&lt;&gt;0,Donnees!F31,"")</f>
        <v>42282</v>
      </c>
      <c r="C46" s="63" t="str">
        <f>IF(Donnees!G31&lt;&gt;0,Donnees!G31,"")</f>
        <v>DECISION INITIALE</v>
      </c>
      <c r="D46" s="64"/>
      <c r="E46" s="53" t="str">
        <f>IF(Donnees!H31&lt;&gt;0,Donnees!H31,"")</f>
        <v>Favorable</v>
      </c>
      <c r="F46" s="49">
        <f>IF(Donnees!I31&lt;&gt;0,Donnees!I31,"")</f>
        <v>42321</v>
      </c>
      <c r="G46" s="33" t="str">
        <f>CONCATENATE(Donnees!J31,"
",Donnees!K31,"
",Donnees!L31,"
",Donnees!M31," ",Donnees!N31)</f>
        <v>Monsieur VINCENT Roger
115 bis impasse cours de la Libération
38000 GRENOBLE</v>
      </c>
      <c r="H46" s="33" t="str">
        <f>CONCATENATE(Donnees!O31,"
",Donnees!P31,"
",Donnees!Q31," ",Donnees!R31)</f>
        <v>
 </v>
      </c>
      <c r="I46" s="36" t="str">
        <f>IF(Donnees!S31&lt;&gt;0,Donnees!S31,"")</f>
        <v>115 bis cours de la Libération et du Général de Gaulle</v>
      </c>
      <c r="J46" s="37" t="str">
        <f>IF(Donnees!T31&lt;&gt;0,Donnees!T31,"")</f>
        <v>HN0132</v>
      </c>
      <c r="K46" s="37">
        <f>IF(Donnees!U31&lt;&gt;0,Donnees!U31,"")</f>
        <v>3</v>
      </c>
      <c r="L46" s="29" t="str">
        <f>IF(Donnees!AD31="PD",IF(Donnees!W31&lt;&gt;0,Donnees!W31,""),IF(Donnees!V31&lt;&gt;0,Donnees!V31,""))</f>
        <v>création d'une pergola sur la terrasse d'un appartement situé dans une copropriété</v>
      </c>
      <c r="M46" s="38">
        <f>IF(Donnees!AE31="PD",IF(Donnees!Y31&lt;&gt;0,Donnees!Y31,""),IF(Donnees!X31&lt;&gt;0,Donnees!X31,""))</f>
      </c>
      <c r="N46" s="30">
        <f>IF(Donnees!AE31="PD",IF(Donnees!AA31&lt;&gt;0,Donnees!AA31,""),IF(Donnees!Z31&lt;&gt;0,Donnees!Z31,""))</f>
      </c>
      <c r="O46" s="31">
        <f>IF(Donnees!AE31="PD",IF(Donnees!AB31&lt;&gt;0,Donnees!AB31,""),IF(Donnees!AC31&lt;&gt;0,Donnees!AC31,""))</f>
      </c>
    </row>
    <row r="47" spans="1:15" ht="51.75" thickBot="1">
      <c r="A47" s="28" t="str">
        <f>Donnees!E32</f>
        <v>DP 38185 15 U9354</v>
      </c>
      <c r="B47" s="51">
        <f>IF(Donnees!F32&lt;&gt;0,Donnees!F32,"")</f>
        <v>42289</v>
      </c>
      <c r="C47" s="63" t="str">
        <f>IF(Donnees!G32&lt;&gt;0,Donnees!G32,"")</f>
        <v>DECISION INITIALE</v>
      </c>
      <c r="D47" s="64"/>
      <c r="E47" s="53" t="str">
        <f>IF(Donnees!H32&lt;&gt;0,Donnees!H32,"")</f>
        <v>Favorable</v>
      </c>
      <c r="F47" s="49">
        <f>IF(Donnees!I32&lt;&gt;0,Donnees!I32,"")</f>
        <v>42321</v>
      </c>
      <c r="G47" s="33" t="str">
        <f>CONCATENATE(Donnees!J32,"
",Donnees!K32,"
",Donnees!L32,"
",Donnees!M32," ",Donnees!N32)</f>
        <v>EXCEPTION FLEURS 
Madame DE CILLIS Laurène
24 cours Berriat
38000 GRENOBLE</v>
      </c>
      <c r="H47" s="33" t="str">
        <f>CONCATENATE(Donnees!O32,"
",Donnees!P32,"
",Donnees!Q32," ",Donnees!R32)</f>
        <v>
 </v>
      </c>
      <c r="I47" s="36" t="str">
        <f>IF(Donnees!S32&lt;&gt;0,Donnees!S32,"")</f>
        <v>24 Cours BERRIAT</v>
      </c>
      <c r="J47" s="37" t="str">
        <f>IF(Donnees!T32&lt;&gt;0,Donnees!T32,"")</f>
        <v>BN0080</v>
      </c>
      <c r="K47" s="37">
        <f>IF(Donnees!U32&lt;&gt;0,Donnees!U32,"")</f>
        <v>2</v>
      </c>
      <c r="L47" s="29" t="str">
        <f>IF(Donnees!AD32="PD",IF(Donnees!W32&lt;&gt;0,Donnees!W32,""),IF(Donnees!V32&lt;&gt;0,Donnees!V32,""))</f>
        <v>modification de la vitrine pour réaménager une boutique de fleurs</v>
      </c>
      <c r="M47" s="38">
        <f>IF(Donnees!AE32="PD",IF(Donnees!Y32&lt;&gt;0,Donnees!Y32,""),IF(Donnees!X32&lt;&gt;0,Donnees!X32,""))</f>
      </c>
      <c r="N47" s="30">
        <f>IF(Donnees!AE32="PD",IF(Donnees!AA32&lt;&gt;0,Donnees!AA32,""),IF(Donnees!Z32&lt;&gt;0,Donnees!Z32,""))</f>
      </c>
      <c r="O47" s="31">
        <f>IF(Donnees!AE32="PD",IF(Donnees!AB32&lt;&gt;0,Donnees!AB32,""),IF(Donnees!AC32&lt;&gt;0,Donnees!AC32,""))</f>
      </c>
    </row>
    <row r="48" spans="1:15" ht="51.75" thickBot="1">
      <c r="A48" s="28" t="str">
        <f>Donnees!E33</f>
        <v>DP 38185 15 U9347</v>
      </c>
      <c r="B48" s="51">
        <f>IF(Donnees!F33&lt;&gt;0,Donnees!F33,"")</f>
        <v>42278</v>
      </c>
      <c r="C48" s="63" t="str">
        <f>IF(Donnees!G33&lt;&gt;0,Donnees!G33,"")</f>
        <v>DECISION INITIALE</v>
      </c>
      <c r="D48" s="64"/>
      <c r="E48" s="53" t="str">
        <f>IF(Donnees!H33&lt;&gt;0,Donnees!H33,"")</f>
        <v>Favorable</v>
      </c>
      <c r="F48" s="49">
        <f>IF(Donnees!I33&lt;&gt;0,Donnees!I33,"")</f>
        <v>42324</v>
      </c>
      <c r="G48" s="33" t="str">
        <f>CONCATENATE(Donnees!J33,"
",Donnees!K33,"
",Donnees!L33,"
",Donnees!M33," ",Donnees!N33)</f>
        <v>Madame BATELLIER Hélène
17 rue Ponsard
38100 GRENOBLE</v>
      </c>
      <c r="H48" s="33" t="str">
        <f>CONCATENATE(Donnees!O33,"
",Donnees!P33,"
",Donnees!Q33," ",Donnees!R33)</f>
        <v>
 </v>
      </c>
      <c r="I48" s="36" t="str">
        <f>IF(Donnees!S33&lt;&gt;0,Donnees!S33,"")</f>
        <v>17 Rue Ponsard</v>
      </c>
      <c r="J48" s="37" t="str">
        <f>IF(Donnees!T33&lt;&gt;0,Donnees!T33,"")</f>
        <v>DR0114</v>
      </c>
      <c r="K48" s="37">
        <f>IF(Donnees!U33&lt;&gt;0,Donnees!U33,"")</f>
        <v>4</v>
      </c>
      <c r="L48" s="29" t="str">
        <f>IF(Donnees!AD33="PD",IF(Donnees!W33&lt;&gt;0,Donnees!W33,""),IF(Donnees!V33&lt;&gt;0,Donnees!V33,""))</f>
        <v>Remplacement de la porte d'entrée d'un cabinet de pédiatrie</v>
      </c>
      <c r="M48" s="38">
        <f>IF(Donnees!AE33="PD",IF(Donnees!Y33&lt;&gt;0,Donnees!Y33,""),IF(Donnees!X33&lt;&gt;0,Donnees!X33,""))</f>
      </c>
      <c r="N48" s="30">
        <f>IF(Donnees!AE33="PD",IF(Donnees!AA33&lt;&gt;0,Donnees!AA33,""),IF(Donnees!Z33&lt;&gt;0,Donnees!Z33,""))</f>
      </c>
      <c r="O48" s="31">
        <f>IF(Donnees!AE33="PD",IF(Donnees!AB33&lt;&gt;0,Donnees!AB33,""),IF(Donnees!AC33&lt;&gt;0,Donnees!AC33,""))</f>
      </c>
    </row>
    <row r="49" spans="1:15" ht="64.5" thickBot="1">
      <c r="A49" s="28" t="str">
        <f>Donnees!E34</f>
        <v>PD 38185 15 U4010</v>
      </c>
      <c r="B49" s="51">
        <f>IF(Donnees!F34&lt;&gt;0,Donnees!F34,"")</f>
        <v>42263</v>
      </c>
      <c r="C49" s="63" t="str">
        <f>IF(Donnees!G34&lt;&gt;0,Donnees!G34,"")</f>
        <v>DECISION INITIALE</v>
      </c>
      <c r="D49" s="64"/>
      <c r="E49" s="53" t="str">
        <f>IF(Donnees!H34&lt;&gt;0,Donnees!H34,"")</f>
        <v>Favorable</v>
      </c>
      <c r="F49" s="49">
        <f>IF(Donnees!I34&lt;&gt;0,Donnees!I34,"")</f>
        <v>42324</v>
      </c>
      <c r="G49" s="33" t="str">
        <f>CONCATENATE(Donnees!J34,"
",Donnees!K34,"
",Donnees!L34,"
",Donnees!M34," ",Donnees!N34)</f>
        <v>Eglise de Jésus-Christ des Saints des Derniers Jours 
Monsieur BONNAMY Yves
348 avenue du Mont Blanc
1710 THOIRY</v>
      </c>
      <c r="H49" s="33" t="str">
        <f>CONCATENATE(Donnees!O34,"
",Donnees!P34,"
",Donnees!Q34," ",Donnees!R34)</f>
        <v>
 </v>
      </c>
      <c r="I49" s="36" t="str">
        <f>IF(Donnees!S34&lt;&gt;0,Donnees!S34,"")</f>
        <v>113 cours de la Libération</v>
      </c>
      <c r="J49" s="37" t="str">
        <f>IF(Donnees!T34&lt;&gt;0,Donnees!T34,"")</f>
        <v>HN0001</v>
      </c>
      <c r="K49" s="37">
        <f>IF(Donnees!U34&lt;&gt;0,Donnees!U34,"")</f>
        <v>3</v>
      </c>
      <c r="L49" s="29" t="str">
        <f>IF(Donnees!AD34="PD",IF(Donnees!W34&lt;&gt;0,Donnees!W34,""),IF(Donnees!V34&lt;&gt;0,Donnees!V34,""))</f>
        <v>Démolition d'une maison et des locaux annexes</v>
      </c>
      <c r="M49" s="38">
        <f>IF(Donnees!AE34="PD",IF(Donnees!Y34&lt;&gt;0,Donnees!Y34,""),IF(Donnees!X34&lt;&gt;0,Donnees!X34,""))</f>
      </c>
      <c r="N49" s="30">
        <f>IF(Donnees!AE34="PD",IF(Donnees!AA34&lt;&gt;0,Donnees!AA34,""),IF(Donnees!Z34&lt;&gt;0,Donnees!Z34,""))</f>
      </c>
      <c r="O49" s="31">
        <f>IF(Donnees!AE34="PD",IF(Donnees!AB34&lt;&gt;0,Donnees!AB34,""),IF(Donnees!AC34&lt;&gt;0,Donnees!AC34,""))</f>
        <v>9.67</v>
      </c>
    </row>
    <row r="50" spans="1:15" ht="64.5" thickBot="1">
      <c r="A50" s="28" t="str">
        <f>Donnees!E35</f>
        <v>DP 38185 15 U9323</v>
      </c>
      <c r="B50" s="51">
        <f>IF(Donnees!F35&lt;&gt;0,Donnees!F35,"")</f>
        <v>42256</v>
      </c>
      <c r="C50" s="63" t="str">
        <f>IF(Donnees!G35&lt;&gt;0,Donnees!G35,"")</f>
        <v>DECISION INITIALE</v>
      </c>
      <c r="D50" s="64"/>
      <c r="E50" s="53" t="str">
        <f>IF(Donnees!H35&lt;&gt;0,Donnees!H35,"")</f>
        <v>Favorable</v>
      </c>
      <c r="F50" s="49">
        <f>IF(Donnees!I35&lt;&gt;0,Donnees!I35,"")</f>
        <v>42331</v>
      </c>
      <c r="G50" s="33" t="str">
        <f>CONCATENATE(Donnees!J35,"
",Donnees!K35,"
",Donnees!L35,"
",Donnees!M35," ",Donnees!N35)</f>
        <v>Syndic GIGNOUX-LEMAIRE 
Monsieur BURDET Florian
2 rue Alexandre 1er de Yougoslovaquie
38009 GRENOBLE</v>
      </c>
      <c r="H50" s="33" t="str">
        <f>CONCATENATE(Donnees!O35,"
",Donnees!P35,"
",Donnees!Q35," ",Donnees!R35)</f>
        <v>
 </v>
      </c>
      <c r="I50" s="36" t="str">
        <f>IF(Donnees!S35&lt;&gt;0,Donnees!S35,"")</f>
        <v>4 rue des Violettes</v>
      </c>
      <c r="J50" s="37" t="str">
        <f>IF(Donnees!T35&lt;&gt;0,Donnees!T35,"")</f>
        <v>HT0057</v>
      </c>
      <c r="K50" s="37">
        <f>IF(Donnees!U35&lt;&gt;0,Donnees!U35,"")</f>
        <v>3</v>
      </c>
      <c r="L50" s="29" t="str">
        <f>IF(Donnees!AD35="PD",IF(Donnees!W35&lt;&gt;0,Donnees!W35,""),IF(Donnees!V35&lt;&gt;0,Donnees!V35,""))</f>
        <v>ravalement de façade d'un immeuble d'habitation</v>
      </c>
      <c r="M50" s="38">
        <f>IF(Donnees!AE35="PD",IF(Donnees!Y35&lt;&gt;0,Donnees!Y35,""),IF(Donnees!X35&lt;&gt;0,Donnees!X35,""))</f>
      </c>
      <c r="N50" s="30">
        <f>IF(Donnees!AE35="PD",IF(Donnees!AA35&lt;&gt;0,Donnees!AA35,""),IF(Donnees!Z35&lt;&gt;0,Donnees!Z35,""))</f>
      </c>
      <c r="O50" s="31">
        <f>IF(Donnees!AE35="PD",IF(Donnees!AB35&lt;&gt;0,Donnees!AB35,""),IF(Donnees!AC35&lt;&gt;0,Donnees!AC35,""))</f>
      </c>
    </row>
    <row r="51" spans="1:15" ht="51.75" thickBot="1">
      <c r="A51" s="28" t="str">
        <f>Donnees!E36</f>
        <v>PC 38185 15 U1046</v>
      </c>
      <c r="B51" s="51">
        <f>IF(Donnees!F36&lt;&gt;0,Donnees!F36,"")</f>
        <v>42212</v>
      </c>
      <c r="C51" s="63" t="str">
        <f>IF(Donnees!G36&lt;&gt;0,Donnees!G36,"")</f>
        <v>DECISION INITIALE</v>
      </c>
      <c r="D51" s="64"/>
      <c r="E51" s="53" t="str">
        <f>IF(Donnees!H36&lt;&gt;0,Donnees!H36,"")</f>
        <v>Favorable</v>
      </c>
      <c r="F51" s="49">
        <f>IF(Donnees!I36&lt;&gt;0,Donnees!I36,"")</f>
        <v>42331</v>
      </c>
      <c r="G51" s="33" t="str">
        <f>CONCATENATE(Donnees!J36,"
",Donnees!K36,"
",Donnees!L36,"
",Donnees!M36," ",Donnees!N36)</f>
        <v>SAS B &amp; B  HOTELS 
Monsieur SAMPEUR George
271 rue Général Paulet
29219 BREST</v>
      </c>
      <c r="H51" s="33" t="str">
        <f>CONCATENATE(Donnees!O36,"
",Donnees!P36,"
",Donnees!Q36," ",Donnees!R36)</f>
        <v>Monsieur BORDERIES Jean-Michel
3 rue Emile Augier
84100 ORANGE</v>
      </c>
      <c r="I51" s="36" t="str">
        <f>IF(Donnees!S36&lt;&gt;0,Donnees!S36,"")</f>
        <v>1 avenue Paul Verlaine</v>
      </c>
      <c r="J51" s="37" t="str">
        <f>IF(Donnees!T36&lt;&gt;0,Donnees!T36,"")</f>
        <v>HI0041</v>
      </c>
      <c r="K51" s="37">
        <f>IF(Donnees!U36&lt;&gt;0,Donnees!U36,"")</f>
        <v>6</v>
      </c>
      <c r="L51" s="29" t="str">
        <f>IF(Donnees!AD36="PD",IF(Donnees!W36&lt;&gt;0,Donnees!W36,""),IF(Donnees!V36&lt;&gt;0,Donnees!V36,""))</f>
        <v>Aménagement d'un logement de fonction au rez de chaussée d'un hôtel</v>
      </c>
      <c r="M51" s="38">
        <f>IF(Donnees!AE36="PD",IF(Donnees!Y36&lt;&gt;0,Donnees!Y36,""),IF(Donnees!X36&lt;&gt;0,Donnees!X36,""))</f>
        <v>1</v>
      </c>
      <c r="N51" s="30">
        <f>IF(Donnees!AE36="PD",IF(Donnees!AA36&lt;&gt;0,Donnees!AA36,""),IF(Donnees!Z36&lt;&gt;0,Donnees!Z36,""))</f>
      </c>
      <c r="O51" s="31">
        <f>IF(Donnees!AE36="PD",IF(Donnees!AB36&lt;&gt;0,Donnees!AB36,""),IF(Donnees!AC36&lt;&gt;0,Donnees!AC36,""))</f>
      </c>
    </row>
    <row r="52" spans="1:15" ht="51.75" thickBot="1">
      <c r="A52" s="28" t="str">
        <f>Donnees!E37</f>
        <v>AZ 38185 15 U0007</v>
      </c>
      <c r="B52" s="51">
        <f>IF(Donnees!F37&lt;&gt;0,Donnees!F37,"")</f>
        <v>42305</v>
      </c>
      <c r="C52" s="63" t="str">
        <f>IF(Donnees!G37&lt;&gt;0,Donnees!G37,"")</f>
        <v>DECISION INITIALE</v>
      </c>
      <c r="D52" s="64"/>
      <c r="E52" s="53" t="str">
        <f>IF(Donnees!H37&lt;&gt;0,Donnees!H37,"")</f>
        <v>Favorable</v>
      </c>
      <c r="F52" s="49">
        <f>IF(Donnees!I37&lt;&gt;0,Donnees!I37,"")</f>
        <v>42331</v>
      </c>
      <c r="G52" s="33" t="str">
        <f>CONCATENATE(Donnees!J37,"
",Donnees!K37,"
",Donnees!L37,"
",Donnees!M37," ",Donnees!N37)</f>
        <v>COLLECTIF ABAT JOUR 
Madame Nathalie CORANTI 
91 rue Saint Laurent
38000 GRENOBLE</v>
      </c>
      <c r="H52" s="33" t="str">
        <f>CONCATENATE(Donnees!O37,"
",Donnees!P37,"
",Donnees!Q37," ",Donnees!R37)</f>
        <v>
 </v>
      </c>
      <c r="I52" s="36" t="str">
        <f>IF(Donnees!S37&lt;&gt;0,Donnees!S37,"")</f>
        <v>Passerelle Saint-Laurent</v>
      </c>
      <c r="J52" s="37">
        <f>IF(Donnees!T37&lt;&gt;0,Donnees!T37,"")</f>
      </c>
      <c r="K52" s="37">
        <f>IF(Donnees!U37&lt;&gt;0,Donnees!U37,"")</f>
        <v>2</v>
      </c>
      <c r="L52" s="29" t="str">
        <f>IF(Donnees!AD37="PD",IF(Donnees!W37&lt;&gt;0,Donnees!W37,""),IF(Donnees!V37&lt;&gt;0,Donnees!V37,""))</f>
        <v>Installation provisoire d'abat-jour</v>
      </c>
      <c r="M52" s="38">
        <f>IF(Donnees!AE37="PD",IF(Donnees!Y37&lt;&gt;0,Donnees!Y37,""),IF(Donnees!X37&lt;&gt;0,Donnees!X37,""))</f>
      </c>
      <c r="N52" s="30">
        <f>IF(Donnees!AE37="PD",IF(Donnees!AA37&lt;&gt;0,Donnees!AA37,""),IF(Donnees!Z37&lt;&gt;0,Donnees!Z37,""))</f>
      </c>
      <c r="O52" s="31">
        <f>IF(Donnees!AE37="PD",IF(Donnees!AB37&lt;&gt;0,Donnees!AB37,""),IF(Donnees!AC37&lt;&gt;0,Donnees!AC37,""))</f>
      </c>
    </row>
    <row r="53" spans="1:15" ht="64.5" thickBot="1">
      <c r="A53" s="28" t="str">
        <f>Donnees!E38</f>
        <v>DP 38185 15 U9381</v>
      </c>
      <c r="B53" s="51">
        <f>IF(Donnees!F38&lt;&gt;0,Donnees!F38,"")</f>
        <v>42313</v>
      </c>
      <c r="C53" s="63" t="str">
        <f>IF(Donnees!G38&lt;&gt;0,Donnees!G38,"")</f>
        <v>DECISION INITIALE</v>
      </c>
      <c r="D53" s="64"/>
      <c r="E53" s="53" t="str">
        <f>IF(Donnees!H38&lt;&gt;0,Donnees!H38,"")</f>
        <v>Favorable</v>
      </c>
      <c r="F53" s="49">
        <f>IF(Donnees!I38&lt;&gt;0,Donnees!I38,"")</f>
        <v>42331</v>
      </c>
      <c r="G53" s="33" t="str">
        <f>CONCATENATE(Donnees!J38,"
",Donnees!K38,"
",Donnees!L38,"
",Donnees!M38," ",Donnees!N38)</f>
        <v>AUTO ECOLE VALLIER LIBERATION 
Madame BENASR Wahida
13 rue du Moiran
38610 GIERES</v>
      </c>
      <c r="H53" s="33" t="str">
        <f>CONCATENATE(Donnees!O38,"
",Donnees!P38,"
",Donnees!Q38," ",Donnees!R38)</f>
        <v>
 </v>
      </c>
      <c r="I53" s="36" t="str">
        <f>IF(Donnees!S38&lt;&gt;0,Donnees!S38,"")</f>
        <v>10 boulevard Joseph Vallier</v>
      </c>
      <c r="J53" s="37" t="str">
        <f>IF(Donnees!T38&lt;&gt;0,Donnees!T38,"")</f>
        <v>HW0103</v>
      </c>
      <c r="K53" s="37">
        <f>IF(Donnees!U38&lt;&gt;0,Donnees!U38,"")</f>
        <v>1</v>
      </c>
      <c r="L53" s="29" t="str">
        <f>IF(Donnees!AD38="PD",IF(Donnees!W38&lt;&gt;0,Donnees!W38,""),IF(Donnees!V38&lt;&gt;0,Donnees!V38,""))</f>
        <v>Changement de teinte de la devanture du local commercial "Auto ecole".</v>
      </c>
      <c r="M53" s="38">
        <f>IF(Donnees!AE38="PD",IF(Donnees!Y38&lt;&gt;0,Donnees!Y38,""),IF(Donnees!X38&lt;&gt;0,Donnees!X38,""))</f>
      </c>
      <c r="N53" s="30">
        <f>IF(Donnees!AE38="PD",IF(Donnees!AA38&lt;&gt;0,Donnees!AA38,""),IF(Donnees!Z38&lt;&gt;0,Donnees!Z38,""))</f>
      </c>
      <c r="O53" s="31">
        <f>IF(Donnees!AE38="PD",IF(Donnees!AB38&lt;&gt;0,Donnees!AB38,""),IF(Donnees!AC38&lt;&gt;0,Donnees!AC38,""))</f>
      </c>
    </row>
    <row r="54" spans="1:15" ht="64.5" thickBot="1">
      <c r="A54" s="28" t="str">
        <f>Donnees!E39</f>
        <v>DP 38185 15 U9360</v>
      </c>
      <c r="B54" s="51">
        <f>IF(Donnees!F39&lt;&gt;0,Donnees!F39,"")</f>
        <v>42292</v>
      </c>
      <c r="C54" s="63" t="str">
        <f>IF(Donnees!G39&lt;&gt;0,Donnees!G39,"")</f>
        <v>DECISION INITIALE</v>
      </c>
      <c r="D54" s="64"/>
      <c r="E54" s="53" t="str">
        <f>IF(Donnees!H39&lt;&gt;0,Donnees!H39,"")</f>
        <v>Favorable</v>
      </c>
      <c r="F54" s="49">
        <f>IF(Donnees!I39&lt;&gt;0,Donnees!I39,"")</f>
        <v>42331</v>
      </c>
      <c r="G54" s="33" t="str">
        <f>CONCATENATE(Donnees!J39,"
",Donnees!K39,"
",Donnees!L39,"
",Donnees!M39," ",Donnees!N39)</f>
        <v>AUDIO 2000 - Laboratoire THOMASSIN 
Monsieur BERTRAND 
1 rue Frédéric Taulier
38000 GRENOBLE</v>
      </c>
      <c r="H54" s="33" t="str">
        <f>CONCATENATE(Donnees!O39,"
",Donnees!P39,"
",Donnees!Q39," ",Donnees!R39)</f>
        <v>Monsieur BLANCHARD Sylvain
8 rue Clos Bergier
69660 COLLONGES au MONT D'OR</v>
      </c>
      <c r="I54" s="36" t="str">
        <f>IF(Donnees!S39&lt;&gt;0,Donnees!S39,"")</f>
        <v>52 boulevard Joseph Vallier</v>
      </c>
      <c r="J54" s="37" t="str">
        <f>IF(Donnees!T39&lt;&gt;0,Donnees!T39,"")</f>
        <v>IV0172</v>
      </c>
      <c r="K54" s="37">
        <f>IF(Donnees!U39&lt;&gt;0,Donnees!U39,"")</f>
        <v>1</v>
      </c>
      <c r="L54" s="29" t="str">
        <f>IF(Donnees!AD39="PD",IF(Donnees!W39&lt;&gt;0,Donnees!W39,""),IF(Donnees!V39&lt;&gt;0,Donnees!V39,""))</f>
        <v>Modification de la devanture d'un commerce et mise en accessibilité</v>
      </c>
      <c r="M54" s="38">
        <f>IF(Donnees!AE39="PD",IF(Donnees!Y39&lt;&gt;0,Donnees!Y39,""),IF(Donnees!X39&lt;&gt;0,Donnees!X39,""))</f>
      </c>
      <c r="N54" s="30">
        <f>IF(Donnees!AE39="PD",IF(Donnees!AA39&lt;&gt;0,Donnees!AA39,""),IF(Donnees!Z39&lt;&gt;0,Donnees!Z39,""))</f>
      </c>
      <c r="O54" s="31">
        <f>IF(Donnees!AE39="PD",IF(Donnees!AB39&lt;&gt;0,Donnees!AB39,""),IF(Donnees!AC39&lt;&gt;0,Donnees!AC39,""))</f>
      </c>
    </row>
    <row r="55" spans="1:15" ht="51.75" thickBot="1">
      <c r="A55" s="28" t="str">
        <f>Donnees!E40</f>
        <v>PC 38185 13 1018</v>
      </c>
      <c r="B55" s="51">
        <f>IF(Donnees!F40&lt;&gt;0,Donnees!F40,"")</f>
        <v>41340</v>
      </c>
      <c r="C55" s="63" t="str">
        <f>IF(Donnees!G40&lt;&gt;0,Donnees!G40,"")</f>
        <v>DECISION INITIALE</v>
      </c>
      <c r="D55" s="64"/>
      <c r="E55" s="53" t="str">
        <f>IF(Donnees!H40&lt;&gt;0,Donnees!H40,"")</f>
        <v>Sans suite</v>
      </c>
      <c r="F55" s="49">
        <f>IF(Donnees!I40&lt;&gt;0,Donnees!I40,"")</f>
        <v>42331</v>
      </c>
      <c r="G55" s="33" t="str">
        <f>CONCATENATE(Donnees!J40,"
",Donnees!K40,"
",Donnees!L40,"
",Donnees!M40," ",Donnees!N40)</f>
        <v>Monsieur BOUZOUITA Zied
17 boulevard Foch
38000 GRENOBLE</v>
      </c>
      <c r="H55" s="33" t="str">
        <f>CONCATENATE(Donnees!O40,"
",Donnees!P40,"
",Donnees!Q40," ",Donnees!R40)</f>
        <v>Monsieur BEN ELKRAFI Zakaria
33 avenue du 8 mai 1945
38400 SAINT MARTIN D'HERES</v>
      </c>
      <c r="I55" s="36" t="str">
        <f>IF(Donnees!S40&lt;&gt;0,Donnees!S40,"")</f>
        <v>74 Cours de la Libération et du Général de Gaulle</v>
      </c>
      <c r="J55" s="37" t="str">
        <f>IF(Donnees!T40&lt;&gt;0,Donnees!T40,"")</f>
        <v>HR0080</v>
      </c>
      <c r="K55" s="37">
        <f>IF(Donnees!U40&lt;&gt;0,Donnees!U40,"")</f>
        <v>3</v>
      </c>
      <c r="L55" s="29" t="str">
        <f>IF(Donnees!AD40="PD",IF(Donnees!W40&lt;&gt;0,Donnees!W40,""),IF(Donnees!V40&lt;&gt;0,Donnees!V40,""))</f>
        <v>Construction d'un restaurant en lieu et place d'une ancienne station service.</v>
      </c>
      <c r="M55" s="38">
        <f>IF(Donnees!AE40="PD",IF(Donnees!Y40&lt;&gt;0,Donnees!Y40,""),IF(Donnees!X40&lt;&gt;0,Donnees!X40,""))</f>
      </c>
      <c r="N55" s="30">
        <f>IF(Donnees!AE40="PD",IF(Donnees!AA40&lt;&gt;0,Donnees!AA40,""),IF(Donnees!Z40&lt;&gt;0,Donnees!Z40,""))</f>
        <v>130</v>
      </c>
      <c r="O55" s="31">
        <f>IF(Donnees!AE40="PD",IF(Donnees!AB40&lt;&gt;0,Donnees!AB40,""),IF(Donnees!AC40&lt;&gt;0,Donnees!AC40,""))</f>
        <v>7.5</v>
      </c>
    </row>
    <row r="56" spans="1:15" ht="51.75" thickBot="1">
      <c r="A56" s="28" t="str">
        <f>Donnees!E41</f>
        <v>DP 38185 15 U9274</v>
      </c>
      <c r="B56" s="51">
        <f>IF(Donnees!F41&lt;&gt;0,Donnees!F41,"")</f>
        <v>42209</v>
      </c>
      <c r="C56" s="63" t="str">
        <f>IF(Donnees!G41&lt;&gt;0,Donnees!G41,"")</f>
        <v>DECISION INITIALE</v>
      </c>
      <c r="D56" s="64"/>
      <c r="E56" s="53" t="str">
        <f>IF(Donnees!H41&lt;&gt;0,Donnees!H41,"")</f>
        <v>Accord tacite</v>
      </c>
      <c r="F56" s="49">
        <f>IF(Donnees!I41&lt;&gt;0,Donnees!I41,"")</f>
        <v>42331</v>
      </c>
      <c r="G56" s="33" t="str">
        <f>CONCATENATE(Donnees!J41,"
",Donnees!K41,"
",Donnees!L41,"
",Donnees!M41," ",Donnees!N41)</f>
        <v>Monsieur PONTE-NOBLE David
4 rue Auguste Gaché
38000 GRENOBLE</v>
      </c>
      <c r="H56" s="33" t="str">
        <f>CONCATENATE(Donnees!O41,"
",Donnees!P41,"
",Donnees!Q41," ",Donnees!R41)</f>
        <v>
 </v>
      </c>
      <c r="I56" s="36" t="str">
        <f>IF(Donnees!S41&lt;&gt;0,Donnees!S41,"")</f>
        <v>4 rue Auguste Gaché</v>
      </c>
      <c r="J56" s="37" t="str">
        <f>IF(Donnees!T41&lt;&gt;0,Donnees!T41,"")</f>
        <v>BV0066</v>
      </c>
      <c r="K56" s="37">
        <f>IF(Donnees!U41&lt;&gt;0,Donnees!U41,"")</f>
        <v>2</v>
      </c>
      <c r="L56" s="29" t="str">
        <f>IF(Donnees!AD41="PD",IF(Donnees!W41&lt;&gt;0,Donnees!W41,""),IF(Donnees!V41&lt;&gt;0,Donnees!V41,""))</f>
        <v>Remplacement de deux fenêtres au 4ème étage d'un immeuble</v>
      </c>
      <c r="M56" s="38">
        <f>IF(Donnees!AE41="PD",IF(Donnees!Y41&lt;&gt;0,Donnees!Y41,""),IF(Donnees!X41&lt;&gt;0,Donnees!X41,""))</f>
      </c>
      <c r="N56" s="30">
        <f>IF(Donnees!AE41="PD",IF(Donnees!AA41&lt;&gt;0,Donnees!AA41,""),IF(Donnees!Z41&lt;&gt;0,Donnees!Z41,""))</f>
      </c>
      <c r="O56" s="31">
        <f>IF(Donnees!AE41="PD",IF(Donnees!AB41&lt;&gt;0,Donnees!AB41,""),IF(Donnees!AC41&lt;&gt;0,Donnees!AC41,""))</f>
      </c>
    </row>
    <row r="57" spans="1:15" ht="64.5" thickBot="1">
      <c r="A57" s="28" t="str">
        <f>Donnees!E42</f>
        <v>DP 38185 15 U9357</v>
      </c>
      <c r="B57" s="51">
        <f>IF(Donnees!F42&lt;&gt;0,Donnees!F42,"")</f>
        <v>42290</v>
      </c>
      <c r="C57" s="63" t="str">
        <f>IF(Donnees!G42&lt;&gt;0,Donnees!G42,"")</f>
        <v>DECISION INITIALE</v>
      </c>
      <c r="D57" s="64"/>
      <c r="E57" s="53" t="str">
        <f>IF(Donnees!H42&lt;&gt;0,Donnees!H42,"")</f>
        <v>Favorable</v>
      </c>
      <c r="F57" s="49">
        <f>IF(Donnees!I42&lt;&gt;0,Donnees!I42,"")</f>
        <v>42335</v>
      </c>
      <c r="G57" s="33" t="str">
        <f>CONCATENATE(Donnees!J42,"
",Donnees!K42,"
",Donnees!L42,"
",Donnees!M42," ",Donnees!N42)</f>
        <v>VILLE DE GRENOBLE 
Madame BERNARD Corinne
 - Service Travaux Bâtiments - 51 rue Mallifaud
38100 GRENOBLE</v>
      </c>
      <c r="H57" s="33" t="str">
        <f>CONCATENATE(Donnees!O42,"
",Donnees!P42,"
",Donnees!Q42," ",Donnees!R42)</f>
        <v>
 </v>
      </c>
      <c r="I57" s="36" t="str">
        <f>IF(Donnees!S42&lt;&gt;0,Donnees!S42,"")</f>
        <v>8 place Saint Bruno</v>
      </c>
      <c r="J57" s="37" t="str">
        <f>IF(Donnees!T42&lt;&gt;0,Donnees!T42,"")</f>
        <v>IK0152</v>
      </c>
      <c r="K57" s="37">
        <f>IF(Donnees!U42&lt;&gt;0,Donnees!U42,"")</f>
        <v>1</v>
      </c>
      <c r="L57" s="29" t="str">
        <f>IF(Donnees!AD42="PD",IF(Donnees!W42&lt;&gt;0,Donnees!W42,""),IF(Donnees!V42&lt;&gt;0,Donnees!V42,""))</f>
        <v>Modification de l'aspect extérieur par un nouvel accès créé en remplacement de l'existant au local poubelles</v>
      </c>
      <c r="M57" s="38">
        <f>IF(Donnees!AE42="PD",IF(Donnees!Y42&lt;&gt;0,Donnees!Y42,""),IF(Donnees!X42&lt;&gt;0,Donnees!X42,""))</f>
      </c>
      <c r="N57" s="30">
        <f>IF(Donnees!AE42="PD",IF(Donnees!AA42&lt;&gt;0,Donnees!AA42,""),IF(Donnees!Z42&lt;&gt;0,Donnees!Z42,""))</f>
      </c>
      <c r="O57" s="31">
        <f>IF(Donnees!AE42="PD",IF(Donnees!AB42&lt;&gt;0,Donnees!AB42,""),IF(Donnees!AC42&lt;&gt;0,Donnees!AC42,""))</f>
      </c>
    </row>
    <row r="58" spans="1:15" ht="77.25" thickBot="1">
      <c r="A58" s="28" t="str">
        <f>Donnees!E43</f>
        <v>DP 38185 15 U9368</v>
      </c>
      <c r="B58" s="51">
        <f>IF(Donnees!F43&lt;&gt;0,Donnees!F43,"")</f>
        <v>42303</v>
      </c>
      <c r="C58" s="63" t="str">
        <f>IF(Donnees!G43&lt;&gt;0,Donnees!G43,"")</f>
        <v>DECISION INITIALE</v>
      </c>
      <c r="D58" s="64"/>
      <c r="E58" s="53" t="str">
        <f>IF(Donnees!H43&lt;&gt;0,Donnees!H43,"")</f>
        <v>Favorable</v>
      </c>
      <c r="F58" s="49">
        <f>IF(Donnees!I43&lt;&gt;0,Donnees!I43,"")</f>
        <v>42335</v>
      </c>
      <c r="G58" s="33" t="str">
        <f>CONCATENATE(Donnees!J43,"
",Donnees!K43,"
",Donnees!L43,"
",Donnees!M43," ",Donnees!N43)</f>
        <v>ACTIS 
Monsieur DUPORT ROSAND Stéphane
25 avenue de Constantine - Le Polynôme
38035 GRENOBLE</v>
      </c>
      <c r="H58" s="33" t="str">
        <f>CONCATENATE(Donnees!O43,"
",Donnees!P43,"
",Donnees!Q43," ",Donnees!R43)</f>
        <v>
 </v>
      </c>
      <c r="I58" s="36" t="str">
        <f>IF(Donnees!S43&lt;&gt;0,Donnees!S43,"")</f>
        <v>9 rue de la Poste</v>
      </c>
      <c r="J58" s="37" t="str">
        <f>IF(Donnees!T43&lt;&gt;0,Donnees!T43,"")</f>
        <v>BR0042</v>
      </c>
      <c r="K58" s="37">
        <f>IF(Donnees!U43&lt;&gt;0,Donnees!U43,"")</f>
        <v>2</v>
      </c>
      <c r="L58" s="29" t="str">
        <f>IF(Donnees!AD43="PD",IF(Donnees!W43&lt;&gt;0,Donnees!W43,""),IF(Donnees!V43&lt;&gt;0,Donnees!V43,""))</f>
        <v>Réhabilitation d'un immeuble en vue d'aménager 13 logements sociaux</v>
      </c>
      <c r="M58" s="38">
        <f>IF(Donnees!AE43="PD",IF(Donnees!Y43&lt;&gt;0,Donnees!Y43,""),IF(Donnees!X43&lt;&gt;0,Donnees!X43,""))</f>
        <v>13</v>
      </c>
      <c r="N58" s="30">
        <f>IF(Donnees!AE43="PD",IF(Donnees!AA43&lt;&gt;0,Donnees!AA43,""),IF(Donnees!Z43&lt;&gt;0,Donnees!Z43,""))</f>
      </c>
      <c r="O58" s="31">
        <f>IF(Donnees!AE43="PD",IF(Donnees!AB43&lt;&gt;0,Donnees!AB43,""),IF(Donnees!AC43&lt;&gt;0,Donnees!AC43,""))</f>
      </c>
    </row>
    <row r="59" spans="1:15" ht="51.75" thickBot="1">
      <c r="A59" s="28" t="str">
        <f>Donnees!E44</f>
        <v>DP 38185 15 U9371</v>
      </c>
      <c r="B59" s="51">
        <f>IF(Donnees!F44&lt;&gt;0,Donnees!F44,"")</f>
        <v>42304</v>
      </c>
      <c r="C59" s="63" t="str">
        <f>IF(Donnees!G44&lt;&gt;0,Donnees!G44,"")</f>
        <v>DECISION INITIALE</v>
      </c>
      <c r="D59" s="64"/>
      <c r="E59" s="53" t="str">
        <f>IF(Donnees!H44&lt;&gt;0,Donnees!H44,"")</f>
        <v>Favorable</v>
      </c>
      <c r="F59" s="49">
        <f>IF(Donnees!I44&lt;&gt;0,Donnees!I44,"")</f>
        <v>42335</v>
      </c>
      <c r="G59" s="33" t="str">
        <f>CONCATENATE(Donnees!J44,"
",Donnees!K44,"
",Donnees!L44,"
",Donnees!M44," ",Donnees!N44)</f>
        <v>Syndicat de copropriété 
Monsieur DEGUET-MORIN 
9 rue Elysée Reclus
38000 GRENOBLE</v>
      </c>
      <c r="H59" s="33" t="str">
        <f>CONCATENATE(Donnees!O44,"
",Donnees!P44,"
",Donnees!Q44," ",Donnees!R44)</f>
        <v>Monsieur BYLAN Michel
 </v>
      </c>
      <c r="I59" s="36" t="str">
        <f>IF(Donnees!S44&lt;&gt;0,Donnees!S44,"")</f>
        <v>47 rue Mallifaud</v>
      </c>
      <c r="J59" s="37" t="str">
        <f>IF(Donnees!T44&lt;&gt;0,Donnees!T44,"")</f>
        <v>DH0126</v>
      </c>
      <c r="K59" s="37">
        <f>IF(Donnees!U44&lt;&gt;0,Donnees!U44,"")</f>
        <v>4</v>
      </c>
      <c r="L59" s="29" t="str">
        <f>IF(Donnees!AD44="PD",IF(Donnees!W44&lt;&gt;0,Donnees!W44,""),IF(Donnees!V44&lt;&gt;0,Donnees!V44,""))</f>
        <v>Ravalement de façade d'une copropriété</v>
      </c>
      <c r="M59" s="38">
        <f>IF(Donnees!AE44="PD",IF(Donnees!Y44&lt;&gt;0,Donnees!Y44,""),IF(Donnees!X44&lt;&gt;0,Donnees!X44,""))</f>
      </c>
      <c r="N59" s="30">
        <f>IF(Donnees!AE44="PD",IF(Donnees!AA44&lt;&gt;0,Donnees!AA44,""),IF(Donnees!Z44&lt;&gt;0,Donnees!Z44,""))</f>
      </c>
      <c r="O59" s="31">
        <f>IF(Donnees!AE44="PD",IF(Donnees!AB44&lt;&gt;0,Donnees!AB44,""),IF(Donnees!AC44&lt;&gt;0,Donnees!AC44,""))</f>
      </c>
    </row>
    <row r="60" spans="1:15" ht="51.75" thickBot="1">
      <c r="A60" s="28" t="str">
        <f>Donnees!E45</f>
        <v>DP 38185 15 U9372</v>
      </c>
      <c r="B60" s="51">
        <f>IF(Donnees!F45&lt;&gt;0,Donnees!F45,"")</f>
        <v>42304</v>
      </c>
      <c r="C60" s="63" t="str">
        <f>IF(Donnees!G45&lt;&gt;0,Donnees!G45,"")</f>
        <v>DECISION INITIALE</v>
      </c>
      <c r="D60" s="64"/>
      <c r="E60" s="53" t="str">
        <f>IF(Donnees!H45&lt;&gt;0,Donnees!H45,"")</f>
        <v>Favorable</v>
      </c>
      <c r="F60" s="49">
        <f>IF(Donnees!I45&lt;&gt;0,Donnees!I45,"")</f>
        <v>42335</v>
      </c>
      <c r="G60" s="33" t="str">
        <f>CONCATENATE(Donnees!J45,"
",Donnees!K45,"
",Donnees!L45,"
",Donnees!M45," ",Donnees!N45)</f>
        <v>JACOB IMMOBILIER 
Madame DEVESA Stéphanie
85 rue Mallifaud
38000 GRENOBLE</v>
      </c>
      <c r="H60" s="33" t="str">
        <f>CONCATENATE(Donnees!O45,"
",Donnees!P45,"
",Donnees!Q45," ",Donnees!R45)</f>
        <v>Monsieur BYLAN Michel
 </v>
      </c>
      <c r="I60" s="36" t="str">
        <f>IF(Donnees!S45&lt;&gt;0,Donnees!S45,"")</f>
        <v>43 B rue Mallifaud</v>
      </c>
      <c r="J60" s="37" t="str">
        <f>IF(Donnees!T45&lt;&gt;0,Donnees!T45,"")</f>
        <v>DH0129</v>
      </c>
      <c r="K60" s="37">
        <f>IF(Donnees!U45&lt;&gt;0,Donnees!U45,"")</f>
        <v>4</v>
      </c>
      <c r="L60" s="29" t="str">
        <f>IF(Donnees!AD45="PD",IF(Donnees!W45&lt;&gt;0,Donnees!W45,""),IF(Donnees!V45&lt;&gt;0,Donnees!V45,""))</f>
        <v>Ravalement de façade d'une copropriété</v>
      </c>
      <c r="M60" s="38">
        <f>IF(Donnees!AE45="PD",IF(Donnees!Y45&lt;&gt;0,Donnees!Y45,""),IF(Donnees!X45&lt;&gt;0,Donnees!X45,""))</f>
      </c>
      <c r="N60" s="30">
        <f>IF(Donnees!AE45="PD",IF(Donnees!AA45&lt;&gt;0,Donnees!AA45,""),IF(Donnees!Z45&lt;&gt;0,Donnees!Z45,""))</f>
      </c>
      <c r="O60" s="31">
        <f>IF(Donnees!AE45="PD",IF(Donnees!AB45&lt;&gt;0,Donnees!AB45,""),IF(Donnees!AC45&lt;&gt;0,Donnees!AC45,""))</f>
      </c>
    </row>
    <row r="61" spans="1:15" ht="51.75" thickBot="1">
      <c r="A61" s="28" t="str">
        <f>Donnees!E46</f>
        <v>DP 38185 15 U9369</v>
      </c>
      <c r="B61" s="51">
        <f>IF(Donnees!F46&lt;&gt;0,Donnees!F46,"")</f>
        <v>42300</v>
      </c>
      <c r="C61" s="63" t="str">
        <f>IF(Donnees!G46&lt;&gt;0,Donnees!G46,"")</f>
        <v>DECISION INITIALE</v>
      </c>
      <c r="D61" s="64"/>
      <c r="E61" s="53" t="str">
        <f>IF(Donnees!H46&lt;&gt;0,Donnees!H46,"")</f>
        <v>Favorable</v>
      </c>
      <c r="F61" s="49">
        <f>IF(Donnees!I46&lt;&gt;0,Donnees!I46,"")</f>
        <v>42335</v>
      </c>
      <c r="G61" s="33" t="str">
        <f>CONCATENATE(Donnees!J46,"
",Donnees!K46,"
",Donnees!L46,"
",Donnees!M46," ",Donnees!N46)</f>
        <v>Monsieur BERARDI Jean-François
4 chemin Joseph Brun
38100 GRENOBLE</v>
      </c>
      <c r="H61" s="33" t="str">
        <f>CONCATENATE(Donnees!O46,"
",Donnees!P46,"
",Donnees!Q46," ",Donnees!R46)</f>
        <v>
 </v>
      </c>
      <c r="I61" s="36" t="str">
        <f>IF(Donnees!S46&lt;&gt;0,Donnees!S46,"")</f>
        <v>4 chemin Joseph Brun</v>
      </c>
      <c r="J61" s="37" t="str">
        <f>IF(Donnees!T46&lt;&gt;0,Donnees!T46,"")</f>
        <v>CX0118</v>
      </c>
      <c r="K61" s="37">
        <f>IF(Donnees!U46&lt;&gt;0,Donnees!U46,"")</f>
        <v>2</v>
      </c>
      <c r="L61" s="29" t="str">
        <f>IF(Donnees!AD46="PD",IF(Donnees!W46&lt;&gt;0,Donnees!W46,""),IF(Donnees!V46&lt;&gt;0,Donnees!V46,""))</f>
        <v>construction d'une piscine rectangulaire (3 m x 6 m) </v>
      </c>
      <c r="M61" s="38">
        <f>IF(Donnees!AE46="PD",IF(Donnees!Y46&lt;&gt;0,Donnees!Y46,""),IF(Donnees!X46&lt;&gt;0,Donnees!X46,""))</f>
      </c>
      <c r="N61" s="30">
        <f>IF(Donnees!AE46="PD",IF(Donnees!AA46&lt;&gt;0,Donnees!AA46,""),IF(Donnees!Z46&lt;&gt;0,Donnees!Z46,""))</f>
      </c>
      <c r="O61" s="31">
        <f>IF(Donnees!AE46="PD",IF(Donnees!AB46&lt;&gt;0,Donnees!AB46,""),IF(Donnees!AC46&lt;&gt;0,Donnees!AC46,""))</f>
      </c>
    </row>
    <row r="62" spans="1:15" ht="90" thickBot="1">
      <c r="A62" s="28" t="str">
        <f>Donnees!E47</f>
        <v>PC 38185 13 1054 M01</v>
      </c>
      <c r="B62" s="51">
        <f>IF(Donnees!F47&lt;&gt;0,Donnees!F47,"")</f>
        <v>42170</v>
      </c>
      <c r="C62" s="63" t="str">
        <f>IF(Donnees!G47&lt;&gt;0,Donnees!G47,"")</f>
        <v>DECISION INITIALE</v>
      </c>
      <c r="D62" s="64"/>
      <c r="E62" s="53" t="str">
        <f>IF(Donnees!H47&lt;&gt;0,Donnees!H47,"")</f>
        <v>Favorable</v>
      </c>
      <c r="F62" s="49">
        <f>IF(Donnees!I47&lt;&gt;0,Donnees!I47,"")</f>
        <v>42335</v>
      </c>
      <c r="G62" s="33" t="str">
        <f>CONCATENATE(Donnees!J47,"
",Donnees!K47,"
",Donnees!L47,"
",Donnees!M47," ",Donnees!N47)</f>
        <v>GARE § CONNECTIONS SNCF 
Monsieur LONGCHAMP FREDERIC
129 rue Servient
69326 LYON</v>
      </c>
      <c r="H62" s="33" t="str">
        <f>CONCATENATE(Donnees!O47,"
",Donnees!P47,"
",Donnees!Q47," ",Donnees!R47)</f>
        <v>Madame BONNEFILLE Françoise
16 avenue d'Ivry
75647 PARIS </v>
      </c>
      <c r="I62" s="36" t="str">
        <f>IF(Donnees!S47&lt;&gt;0,Donnees!S47,"")</f>
        <v>1 place de la Gare</v>
      </c>
      <c r="J62" s="37" t="str">
        <f>IF(Donnees!T47&lt;&gt;0,Donnees!T47,"")</f>
        <v>AI0027 AI0032 AI0035 AI0044 AI0045 AI0274 AI0275</v>
      </c>
      <c r="K62" s="37">
        <f>IF(Donnees!U47&lt;&gt;0,Donnees!U47,"")</f>
        <v>1</v>
      </c>
      <c r="L62" s="29" t="str">
        <f>IF(Donnees!AD47="PD",IF(Donnees!W47&lt;&gt;0,Donnees!W47,""),IF(Donnees!V47&lt;&gt;0,Donnees!V47,""))</f>
        <v>Modifications relatives notamment à la suppressin de la parcelle urbaine et ses conséquences concernant le projet de réaménagement du Pôle d'Echange Multimodal (PEM), gare de Grenoble.</v>
      </c>
      <c r="M62" s="38">
        <f>IF(Donnees!AE47="PD",IF(Donnees!Y47&lt;&gt;0,Donnees!Y47,""),IF(Donnees!X47&lt;&gt;0,Donnees!X47,""))</f>
      </c>
      <c r="N62" s="30">
        <f>IF(Donnees!AE47="PD",IF(Donnees!AA47&lt;&gt;0,Donnees!AA47,""),IF(Donnees!Z47&lt;&gt;0,Donnees!Z47,""))</f>
        <v>1619</v>
      </c>
      <c r="O62" s="31">
        <f>IF(Donnees!AE47="PD",IF(Donnees!AB47&lt;&gt;0,Donnees!AB47,""),IF(Donnees!AC47&lt;&gt;0,Donnees!AC47,""))</f>
      </c>
    </row>
    <row r="63" spans="1:15" ht="51.75" thickBot="1">
      <c r="A63" s="28" t="str">
        <f>Donnees!E48</f>
        <v>DP 38185 15 U9364</v>
      </c>
      <c r="B63" s="51">
        <f>IF(Donnees!F48&lt;&gt;0,Donnees!F48,"")</f>
        <v>42297</v>
      </c>
      <c r="C63" s="63" t="str">
        <f>IF(Donnees!G48&lt;&gt;0,Donnees!G48,"")</f>
        <v>DECISION INITIALE</v>
      </c>
      <c r="D63" s="64"/>
      <c r="E63" s="53" t="str">
        <f>IF(Donnees!H48&lt;&gt;0,Donnees!H48,"")</f>
        <v>Favorable</v>
      </c>
      <c r="F63" s="49">
        <f>IF(Donnees!I48&lt;&gt;0,Donnees!I48,"")</f>
        <v>42335</v>
      </c>
      <c r="G63" s="33" t="str">
        <f>CONCATENATE(Donnees!J48,"
",Donnees!K48,"
",Donnees!L48,"
",Donnees!M48," ",Donnees!N48)</f>
        <v>Monsieur KAPELL Bernard
27 rue Docteur Mazet
38000 GRENOBLE</v>
      </c>
      <c r="H63" s="33" t="str">
        <f>CONCATENATE(Donnees!O48,"
",Donnees!P48,"
",Donnees!Q48," ",Donnees!R48)</f>
        <v>
 </v>
      </c>
      <c r="I63" s="36" t="str">
        <f>IF(Donnees!S48&lt;&gt;0,Donnees!S48,"")</f>
        <v>27 rue Docteur Mazet</v>
      </c>
      <c r="J63" s="37" t="str">
        <f>IF(Donnees!T48&lt;&gt;0,Donnees!T48,"")</f>
        <v>BO0015</v>
      </c>
      <c r="K63" s="37">
        <f>IF(Donnees!U48&lt;&gt;0,Donnees!U48,"")</f>
        <v>2</v>
      </c>
      <c r="L63" s="29" t="str">
        <f>IF(Donnees!AD48="PD",IF(Donnees!W48&lt;&gt;0,Donnees!W48,""),IF(Donnees!V48&lt;&gt;0,Donnees!V48,""))</f>
        <v>Remplacement de menuiseries extérieures au 2 ème étage d'un immeuble.</v>
      </c>
      <c r="M63" s="38">
        <f>IF(Donnees!AE48="PD",IF(Donnees!Y48&lt;&gt;0,Donnees!Y48,""),IF(Donnees!X48&lt;&gt;0,Donnees!X48,""))</f>
      </c>
      <c r="N63" s="30">
        <f>IF(Donnees!AE48="PD",IF(Donnees!AA48&lt;&gt;0,Donnees!AA48,""),IF(Donnees!Z48&lt;&gt;0,Donnees!Z48,""))</f>
      </c>
      <c r="O63" s="31">
        <f>IF(Donnees!AE48="PD",IF(Donnees!AB48&lt;&gt;0,Donnees!AB48,""),IF(Donnees!AC48&lt;&gt;0,Donnees!AC48,""))</f>
      </c>
    </row>
    <row r="64" spans="1:15" ht="64.5" thickBot="1">
      <c r="A64" s="28" t="str">
        <f>Donnees!E49</f>
        <v>DP 38185 15 U9367</v>
      </c>
      <c r="B64" s="51">
        <f>IF(Donnees!F49&lt;&gt;0,Donnees!F49,"")</f>
        <v>42300</v>
      </c>
      <c r="C64" s="63" t="str">
        <f>IF(Donnees!G49&lt;&gt;0,Donnees!G49,"")</f>
        <v>DECISION INITIALE</v>
      </c>
      <c r="D64" s="64"/>
      <c r="E64" s="53" t="str">
        <f>IF(Donnees!H49&lt;&gt;0,Donnees!H49,"")</f>
        <v>Favorable</v>
      </c>
      <c r="F64" s="49">
        <f>IF(Donnees!I49&lt;&gt;0,Donnees!I49,"")</f>
        <v>42335</v>
      </c>
      <c r="G64" s="33" t="str">
        <f>CONCATENATE(Donnees!J49,"
",Donnees!K49,"
",Donnees!L49,"
",Donnees!M49," ",Donnees!N49)</f>
        <v>RESIDENCES DE LA HOUILLE BLANCHE 
Monsieur FEUILLET René
2  avenue des Jeux Olympiques
38029 GRENOBLE</v>
      </c>
      <c r="H64" s="33" t="str">
        <f>CONCATENATE(Donnees!O49,"
",Donnees!P49,"
",Donnees!Q49," ",Donnees!R49)</f>
        <v>
 </v>
      </c>
      <c r="I64" s="36" t="str">
        <f>IF(Donnees!S49&lt;&gt;0,Donnees!S49,"")</f>
        <v>2 avenue Jeux olympiques</v>
      </c>
      <c r="J64" s="37" t="str">
        <f>IF(Donnees!T49&lt;&gt;0,Donnees!T49,"")</f>
        <v>DW0011</v>
      </c>
      <c r="K64" s="37">
        <f>IF(Donnees!U49&lt;&gt;0,Donnees!U49,"")</f>
        <v>5</v>
      </c>
      <c r="L64" s="29" t="str">
        <f>IF(Donnees!AD49="PD",IF(Donnees!W49&lt;&gt;0,Donnees!W49,""),IF(Donnees!V49&lt;&gt;0,Donnees!V49,""))</f>
        <v>Création de quatres nouvelles ouvertures en façade du bâtiment C au rez-de-chaussée. </v>
      </c>
      <c r="M64" s="38">
        <f>IF(Donnees!AE49="PD",IF(Donnees!Y49&lt;&gt;0,Donnees!Y49,""),IF(Donnees!X49&lt;&gt;0,Donnees!X49,""))</f>
      </c>
      <c r="N64" s="30">
        <f>IF(Donnees!AE49="PD",IF(Donnees!AA49&lt;&gt;0,Donnees!AA49,""),IF(Donnees!Z49&lt;&gt;0,Donnees!Z49,""))</f>
      </c>
      <c r="O64" s="31">
        <f>IF(Donnees!AE49="PD",IF(Donnees!AB49&lt;&gt;0,Donnees!AB49,""),IF(Donnees!AC49&lt;&gt;0,Donnees!AC49,""))</f>
      </c>
    </row>
    <row r="65" spans="1:15" ht="64.5" thickBot="1">
      <c r="A65" s="28" t="str">
        <f>Donnees!E50</f>
        <v>DP 38185 15 U9343</v>
      </c>
      <c r="B65" s="51">
        <f>IF(Donnees!F50&lt;&gt;0,Donnees!F50,"")</f>
        <v>42275</v>
      </c>
      <c r="C65" s="63" t="str">
        <f>IF(Donnees!G50&lt;&gt;0,Donnees!G50,"")</f>
        <v>DECISION INITIALE</v>
      </c>
      <c r="D65" s="64"/>
      <c r="E65" s="53" t="str">
        <f>IF(Donnees!H50&lt;&gt;0,Donnees!H50,"")</f>
        <v>Favorable</v>
      </c>
      <c r="F65" s="49">
        <f>IF(Donnees!I50&lt;&gt;0,Donnees!I50,"")</f>
        <v>42335</v>
      </c>
      <c r="G65" s="33" t="str">
        <f>CONCATENATE(Donnees!J50,"
",Donnees!K50,"
",Donnees!L50,"
",Donnees!M50," ",Donnees!N50)</f>
        <v>SARL VERCORS IMMOBILIER 
Madame Marie-Thérèse DEREYMEZ 
4 avenue Jean Perrot
38100 GRENOBLE</v>
      </c>
      <c r="H65" s="33" t="str">
        <f>CONCATENATE(Donnees!O50,"
",Donnees!P50,"
",Donnees!Q50," ",Donnees!R50)</f>
        <v>
 </v>
      </c>
      <c r="I65" s="36" t="str">
        <f>IF(Donnees!S50&lt;&gt;0,Donnees!S50,"")</f>
        <v>22, 24, 26, rue de Stalingrad</v>
      </c>
      <c r="J65" s="37" t="str">
        <f>IF(Donnees!T50&lt;&gt;0,Donnees!T50,"")</f>
        <v>DN0022</v>
      </c>
      <c r="K65" s="37">
        <f>IF(Donnees!U50&lt;&gt;0,Donnees!U50,"")</f>
        <v>4</v>
      </c>
      <c r="L65" s="29" t="str">
        <f>IF(Donnees!AD50="PD",IF(Donnees!W50&lt;&gt;0,Donnees!W50,""),IF(Donnees!V50&lt;&gt;0,Donnees!V50,""))</f>
        <v>Ravalement de la copropriété "LE REGENT" avec remise en état des maçonneries et le changement des garde-corps</v>
      </c>
      <c r="M65" s="38">
        <f>IF(Donnees!AE50="PD",IF(Donnees!Y50&lt;&gt;0,Donnees!Y50,""),IF(Donnees!X50&lt;&gt;0,Donnees!X50,""))</f>
      </c>
      <c r="N65" s="30">
        <f>IF(Donnees!AE50="PD",IF(Donnees!AA50&lt;&gt;0,Donnees!AA50,""),IF(Donnees!Z50&lt;&gt;0,Donnees!Z50,""))</f>
      </c>
      <c r="O65" s="31">
        <f>IF(Donnees!AE50="PD",IF(Donnees!AB50&lt;&gt;0,Donnees!AB50,""),IF(Donnees!AC50&lt;&gt;0,Donnees!AC50,""))</f>
      </c>
    </row>
    <row r="66" spans="1:15" ht="51.75" thickBot="1">
      <c r="A66" s="28" t="str">
        <f>Donnees!E51</f>
        <v>DP 38185 15 U9320</v>
      </c>
      <c r="B66" s="51">
        <f>IF(Donnees!F51&lt;&gt;0,Donnees!F51,"")</f>
        <v>42256</v>
      </c>
      <c r="C66" s="63" t="str">
        <f>IF(Donnees!G51&lt;&gt;0,Donnees!G51,"")</f>
        <v>DECISION INITIALE</v>
      </c>
      <c r="D66" s="64"/>
      <c r="E66" s="53" t="str">
        <f>IF(Donnees!H51&lt;&gt;0,Donnees!H51,"")</f>
        <v>Favorable</v>
      </c>
      <c r="F66" s="49">
        <f>IF(Donnees!I51&lt;&gt;0,Donnees!I51,"")</f>
        <v>42335</v>
      </c>
      <c r="G66" s="33" t="str">
        <f>CONCATENATE(Donnees!J51,"
",Donnees!K51,"
",Donnees!L51,"
",Donnees!M51," ",Donnees!N51)</f>
        <v>Monsieur PUGET Cyrille
38 rue Génissieu
38000 GRENOBLE</v>
      </c>
      <c r="H66" s="33" t="str">
        <f>CONCATENATE(Donnees!O51,"
",Donnees!P51,"
",Donnees!Q51," ",Donnees!R51)</f>
        <v>
 </v>
      </c>
      <c r="I66" s="36" t="str">
        <f>IF(Donnees!S51&lt;&gt;0,Donnees!S51,"")</f>
        <v>16 Avenue Félix Viallet</v>
      </c>
      <c r="J66" s="37" t="str">
        <f>IF(Donnees!T51&lt;&gt;0,Donnees!T51,"")</f>
        <v>BH0058</v>
      </c>
      <c r="K66" s="37">
        <f>IF(Donnees!U51&lt;&gt;0,Donnees!U51,"")</f>
        <v>2</v>
      </c>
      <c r="L66" s="29" t="str">
        <f>IF(Donnees!AD51="PD",IF(Donnees!W51&lt;&gt;0,Donnees!W51,""),IF(Donnees!V51&lt;&gt;0,Donnees!V51,""))</f>
        <v>Changement de 10 fenêtres et portes-fenêtres côté rue et cour et remplacement des persiennes par des brises soleil avec pose de lambrequin au 5ème étage d'un immeuble</v>
      </c>
      <c r="M66" s="38">
        <f>IF(Donnees!AE51="PD",IF(Donnees!Y51&lt;&gt;0,Donnees!Y51,""),IF(Donnees!X51&lt;&gt;0,Donnees!X51,""))</f>
      </c>
      <c r="N66" s="30">
        <f>IF(Donnees!AE51="PD",IF(Donnees!AA51&lt;&gt;0,Donnees!AA51,""),IF(Donnees!Z51&lt;&gt;0,Donnees!Z51,""))</f>
      </c>
      <c r="O66" s="31">
        <f>IF(Donnees!AE51="PD",IF(Donnees!AB51&lt;&gt;0,Donnees!AB51,""),IF(Donnees!AC51&lt;&gt;0,Donnees!AC51,""))</f>
      </c>
    </row>
    <row r="67" spans="1:15" ht="12.75">
      <c r="A67" s="1"/>
      <c r="B67" s="1"/>
      <c r="C67" s="1"/>
      <c r="D67" s="1"/>
      <c r="E67" s="3"/>
      <c r="F67" s="3"/>
      <c r="G67" s="1"/>
      <c r="H67" s="1"/>
      <c r="I67" s="4"/>
      <c r="J67" s="4"/>
      <c r="K67" s="4"/>
      <c r="L67" s="1"/>
      <c r="M67" s="1"/>
      <c r="N67" s="1"/>
      <c r="O67" s="1"/>
    </row>
  </sheetData>
  <sheetProtection/>
  <mergeCells count="55">
    <mergeCell ref="C63:D63"/>
    <mergeCell ref="C64:D64"/>
    <mergeCell ref="C65:D65"/>
    <mergeCell ref="C66:D66"/>
    <mergeCell ref="C58:D58"/>
    <mergeCell ref="C59:D59"/>
    <mergeCell ref="C60:D60"/>
    <mergeCell ref="C61:D61"/>
    <mergeCell ref="C62:D62"/>
    <mergeCell ref="C53:D53"/>
    <mergeCell ref="C54:D54"/>
    <mergeCell ref="C55:D55"/>
    <mergeCell ref="C56:D56"/>
    <mergeCell ref="C57:D57"/>
    <mergeCell ref="C47:D47"/>
    <mergeCell ref="C48:D48"/>
    <mergeCell ref="C49:D49"/>
    <mergeCell ref="C50:D50"/>
    <mergeCell ref="C51:D51"/>
    <mergeCell ref="C52:D52"/>
    <mergeCell ref="C42:D42"/>
    <mergeCell ref="C43:D43"/>
    <mergeCell ref="C44:D44"/>
    <mergeCell ref="C45:D45"/>
    <mergeCell ref="C46:D46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24:D24"/>
    <mergeCell ref="C25:D25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C23:D23"/>
    <mergeCell ref="M2:N2"/>
    <mergeCell ref="E14:F14"/>
    <mergeCell ref="H2:I2"/>
    <mergeCell ref="J2:K2"/>
    <mergeCell ref="C14:D14"/>
    <mergeCell ref="C17:D17"/>
  </mergeCells>
  <printOptions horizontalCentered="1"/>
  <pageMargins left="0" right="0" top="0.3937007874015748" bottom="0.5905511811023623" header="0.31496062992125984" footer="0.11811023622047245"/>
  <pageSetup horizontalDpi="600" verticalDpi="600" orientation="landscape" paperSize="9" scale="54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1"/>
  <sheetViews>
    <sheetView zoomScalePageLayoutView="0" workbookViewId="0" topLeftCell="A10">
      <selection activeCell="A49" sqref="A48:IV49"/>
    </sheetView>
  </sheetViews>
  <sheetFormatPr defaultColWidth="11.421875" defaultRowHeight="12.75"/>
  <cols>
    <col min="1" max="1" width="25.57421875" style="0" bestFit="1" customWidth="1"/>
    <col min="2" max="2" width="8.140625" style="0" customWidth="1"/>
    <col min="3" max="3" width="22.57421875" style="0" bestFit="1" customWidth="1"/>
    <col min="4" max="4" width="19.8515625" style="0" bestFit="1" customWidth="1"/>
    <col min="5" max="5" width="20.57421875" style="0" bestFit="1" customWidth="1"/>
    <col min="6" max="6" width="13.421875" style="0" bestFit="1" customWidth="1"/>
    <col min="7" max="7" width="17.57421875" style="0" bestFit="1" customWidth="1"/>
    <col min="8" max="8" width="27.28125" style="0" bestFit="1" customWidth="1"/>
    <col min="9" max="9" width="25.57421875" style="0" bestFit="1" customWidth="1"/>
    <col min="10" max="10" width="53.57421875" style="0" bestFit="1" customWidth="1"/>
    <col min="11" max="11" width="34.140625" style="0" bestFit="1" customWidth="1"/>
    <col min="12" max="12" width="40.00390625" style="0" bestFit="1" customWidth="1"/>
    <col min="13" max="13" width="10.8515625" style="0" bestFit="1" customWidth="1"/>
    <col min="14" max="14" width="14.00390625" style="0" bestFit="1" customWidth="1"/>
    <col min="15" max="15" width="33.28125" style="0" bestFit="1" customWidth="1"/>
    <col min="16" max="16" width="21.8515625" style="0" bestFit="1" customWidth="1"/>
    <col min="17" max="17" width="10.8515625" style="0" bestFit="1" customWidth="1"/>
    <col min="18" max="18" width="26.00390625" style="0" bestFit="1" customWidth="1"/>
    <col min="19" max="19" width="46.28125" style="0" bestFit="1" customWidth="1"/>
    <col min="20" max="20" width="45.28125" style="0" bestFit="1" customWidth="1"/>
    <col min="21" max="21" width="7.421875" style="0" bestFit="1" customWidth="1"/>
    <col min="22" max="22" width="81.140625" style="32" bestFit="1" customWidth="1"/>
    <col min="23" max="23" width="61.140625" style="32" bestFit="1" customWidth="1"/>
    <col min="24" max="24" width="24.57421875" style="32" bestFit="1" customWidth="1"/>
    <col min="25" max="25" width="26.57421875" style="0" bestFit="1" customWidth="1"/>
    <col min="26" max="26" width="35.28125" style="0" bestFit="1" customWidth="1"/>
    <col min="27" max="27" width="32.00390625" style="0" bestFit="1" customWidth="1"/>
    <col min="28" max="28" width="16.28125" style="0" bestFit="1" customWidth="1"/>
    <col min="29" max="29" width="7.421875" style="0" bestFit="1" customWidth="1"/>
    <col min="30" max="30" width="11.8515625" style="0" bestFit="1" customWidth="1"/>
    <col min="31" max="31" width="19.57421875" style="0" bestFit="1" customWidth="1"/>
  </cols>
  <sheetData>
    <row r="1" spans="1:31" ht="12.75">
      <c r="A1" t="s">
        <v>424</v>
      </c>
      <c r="B1" t="s">
        <v>425</v>
      </c>
      <c r="C1" t="s">
        <v>426</v>
      </c>
      <c r="D1" t="s">
        <v>427</v>
      </c>
      <c r="E1" t="s">
        <v>22</v>
      </c>
      <c r="F1" t="s">
        <v>23</v>
      </c>
      <c r="G1" t="s">
        <v>24</v>
      </c>
      <c r="H1" t="s">
        <v>25</v>
      </c>
      <c r="I1" t="s">
        <v>26</v>
      </c>
      <c r="J1" t="s">
        <v>1</v>
      </c>
      <c r="K1" t="s">
        <v>27</v>
      </c>
      <c r="L1" t="s">
        <v>28</v>
      </c>
      <c r="M1" t="s">
        <v>29</v>
      </c>
      <c r="N1" t="s">
        <v>30</v>
      </c>
      <c r="O1" t="s">
        <v>31</v>
      </c>
      <c r="P1" t="s">
        <v>32</v>
      </c>
      <c r="Q1" t="s">
        <v>29</v>
      </c>
      <c r="R1" t="s">
        <v>30</v>
      </c>
      <c r="S1" t="s">
        <v>33</v>
      </c>
      <c r="T1" t="s">
        <v>34</v>
      </c>
      <c r="U1" t="s">
        <v>8</v>
      </c>
      <c r="V1" s="32" t="s">
        <v>35</v>
      </c>
      <c r="W1" s="32" t="s">
        <v>35</v>
      </c>
      <c r="X1" s="32" t="s">
        <v>36</v>
      </c>
      <c r="Y1" t="s">
        <v>37</v>
      </c>
      <c r="Z1" t="s">
        <v>38</v>
      </c>
      <c r="AA1" t="s">
        <v>39</v>
      </c>
      <c r="AB1" t="s">
        <v>40</v>
      </c>
      <c r="AC1" t="s">
        <v>41</v>
      </c>
      <c r="AD1" t="s">
        <v>42</v>
      </c>
      <c r="AE1" t="s">
        <v>43</v>
      </c>
    </row>
    <row r="2" spans="1:31" ht="12.75">
      <c r="A2" t="s">
        <v>42</v>
      </c>
      <c r="C2" t="s">
        <v>55</v>
      </c>
      <c r="D2">
        <v>0</v>
      </c>
      <c r="E2" t="s">
        <v>44</v>
      </c>
      <c r="F2" s="65">
        <v>42220</v>
      </c>
      <c r="G2" t="s">
        <v>45</v>
      </c>
      <c r="H2" t="s">
        <v>46</v>
      </c>
      <c r="I2" s="65">
        <v>42310</v>
      </c>
      <c r="J2" t="s">
        <v>47</v>
      </c>
      <c r="L2" t="s">
        <v>48</v>
      </c>
      <c r="M2">
        <v>38000</v>
      </c>
      <c r="N2" t="s">
        <v>49</v>
      </c>
      <c r="O2" t="s">
        <v>50</v>
      </c>
      <c r="P2" t="s">
        <v>51</v>
      </c>
      <c r="Q2">
        <v>38100</v>
      </c>
      <c r="R2" t="s">
        <v>49</v>
      </c>
      <c r="S2" t="s">
        <v>52</v>
      </c>
      <c r="T2" t="s">
        <v>53</v>
      </c>
      <c r="U2">
        <v>3</v>
      </c>
      <c r="V2" s="32" t="s">
        <v>54</v>
      </c>
      <c r="Z2">
        <v>92</v>
      </c>
      <c r="AB2">
        <v>6</v>
      </c>
      <c r="AC2">
        <v>6</v>
      </c>
      <c r="AD2" t="s">
        <v>55</v>
      </c>
      <c r="AE2" t="s">
        <v>56</v>
      </c>
    </row>
    <row r="3" spans="1:31" ht="12.75">
      <c r="A3" t="s">
        <v>42</v>
      </c>
      <c r="C3" t="s">
        <v>428</v>
      </c>
      <c r="D3">
        <v>0</v>
      </c>
      <c r="E3" t="s">
        <v>57</v>
      </c>
      <c r="F3" s="65">
        <v>42248</v>
      </c>
      <c r="G3" t="s">
        <v>45</v>
      </c>
      <c r="H3" t="s">
        <v>46</v>
      </c>
      <c r="I3" s="65">
        <v>42310</v>
      </c>
      <c r="J3" t="s">
        <v>58</v>
      </c>
      <c r="K3" t="s">
        <v>59</v>
      </c>
      <c r="L3" t="s">
        <v>60</v>
      </c>
      <c r="M3">
        <v>75484</v>
      </c>
      <c r="N3" t="s">
        <v>61</v>
      </c>
      <c r="S3" t="s">
        <v>62</v>
      </c>
      <c r="T3" t="s">
        <v>63</v>
      </c>
      <c r="U3">
        <v>2</v>
      </c>
      <c r="V3" s="32" t="s">
        <v>64</v>
      </c>
      <c r="AD3" t="s">
        <v>65</v>
      </c>
      <c r="AE3" t="s">
        <v>66</v>
      </c>
    </row>
    <row r="4" spans="1:31" ht="12.75">
      <c r="A4" t="s">
        <v>42</v>
      </c>
      <c r="C4" t="s">
        <v>65</v>
      </c>
      <c r="D4">
        <v>0</v>
      </c>
      <c r="E4" t="s">
        <v>67</v>
      </c>
      <c r="F4" s="65">
        <v>42221</v>
      </c>
      <c r="G4" t="s">
        <v>45</v>
      </c>
      <c r="H4" t="s">
        <v>46</v>
      </c>
      <c r="I4" s="65">
        <v>42310</v>
      </c>
      <c r="J4" t="s">
        <v>68</v>
      </c>
      <c r="K4" t="s">
        <v>69</v>
      </c>
      <c r="L4" t="s">
        <v>70</v>
      </c>
      <c r="M4">
        <v>38100</v>
      </c>
      <c r="N4" t="s">
        <v>49</v>
      </c>
      <c r="O4" t="s">
        <v>71</v>
      </c>
      <c r="P4" t="s">
        <v>72</v>
      </c>
      <c r="Q4">
        <v>38130</v>
      </c>
      <c r="R4" t="s">
        <v>73</v>
      </c>
      <c r="S4" t="s">
        <v>74</v>
      </c>
      <c r="T4" t="s">
        <v>75</v>
      </c>
      <c r="U4">
        <v>1</v>
      </c>
      <c r="V4" s="32" t="s">
        <v>76</v>
      </c>
      <c r="Z4">
        <v>1092</v>
      </c>
      <c r="AB4">
        <v>9.57</v>
      </c>
      <c r="AC4">
        <v>9.57</v>
      </c>
      <c r="AD4" t="s">
        <v>55</v>
      </c>
      <c r="AE4" t="s">
        <v>77</v>
      </c>
    </row>
    <row r="5" spans="1:31" ht="12.75">
      <c r="A5" t="s">
        <v>42</v>
      </c>
      <c r="C5" t="s">
        <v>148</v>
      </c>
      <c r="D5">
        <v>0</v>
      </c>
      <c r="E5" t="s">
        <v>78</v>
      </c>
      <c r="F5" s="65">
        <v>42243</v>
      </c>
      <c r="G5" t="s">
        <v>45</v>
      </c>
      <c r="H5" t="s">
        <v>46</v>
      </c>
      <c r="I5" s="65">
        <v>42310</v>
      </c>
      <c r="J5" t="s">
        <v>79</v>
      </c>
      <c r="K5" t="s">
        <v>80</v>
      </c>
      <c r="L5" t="s">
        <v>81</v>
      </c>
      <c r="M5">
        <v>38100</v>
      </c>
      <c r="N5" t="s">
        <v>49</v>
      </c>
      <c r="S5" t="s">
        <v>82</v>
      </c>
      <c r="T5" t="s">
        <v>83</v>
      </c>
      <c r="U5">
        <v>6</v>
      </c>
      <c r="V5" s="32" t="s">
        <v>84</v>
      </c>
      <c r="AD5" t="s">
        <v>65</v>
      </c>
      <c r="AE5" t="s">
        <v>85</v>
      </c>
    </row>
    <row r="6" spans="1:31" ht="12.75">
      <c r="A6" t="s">
        <v>42</v>
      </c>
      <c r="C6" t="s">
        <v>320</v>
      </c>
      <c r="D6">
        <v>0</v>
      </c>
      <c r="E6" t="s">
        <v>86</v>
      </c>
      <c r="F6" s="65">
        <v>42265</v>
      </c>
      <c r="G6" t="s">
        <v>45</v>
      </c>
      <c r="H6" t="s">
        <v>46</v>
      </c>
      <c r="I6" s="65">
        <v>42310</v>
      </c>
      <c r="J6" t="s">
        <v>87</v>
      </c>
      <c r="K6" t="s">
        <v>88</v>
      </c>
      <c r="L6" t="s">
        <v>89</v>
      </c>
      <c r="M6">
        <v>38000</v>
      </c>
      <c r="N6" t="s">
        <v>49</v>
      </c>
      <c r="S6" t="s">
        <v>90</v>
      </c>
      <c r="T6" t="s">
        <v>91</v>
      </c>
      <c r="U6">
        <v>3</v>
      </c>
      <c r="V6" s="32" t="s">
        <v>92</v>
      </c>
      <c r="AD6" t="s">
        <v>65</v>
      </c>
      <c r="AE6" t="s">
        <v>85</v>
      </c>
    </row>
    <row r="7" spans="1:31" ht="12.75">
      <c r="A7" t="s">
        <v>26</v>
      </c>
      <c r="B7" t="s">
        <v>429</v>
      </c>
      <c r="C7" s="65">
        <v>42309</v>
      </c>
      <c r="D7">
        <v>1</v>
      </c>
      <c r="E7" t="s">
        <v>93</v>
      </c>
      <c r="F7" s="65">
        <v>42291</v>
      </c>
      <c r="G7" t="s">
        <v>45</v>
      </c>
      <c r="H7" t="s">
        <v>46</v>
      </c>
      <c r="I7" s="65">
        <v>42310</v>
      </c>
      <c r="J7" t="s">
        <v>94</v>
      </c>
      <c r="K7" t="s">
        <v>95</v>
      </c>
      <c r="L7" t="s">
        <v>96</v>
      </c>
      <c r="M7">
        <v>38000</v>
      </c>
      <c r="N7" t="s">
        <v>49</v>
      </c>
      <c r="S7" t="s">
        <v>97</v>
      </c>
      <c r="T7" t="s">
        <v>98</v>
      </c>
      <c r="U7">
        <v>1</v>
      </c>
      <c r="V7" s="32" t="s">
        <v>99</v>
      </c>
      <c r="AD7" t="s">
        <v>65</v>
      </c>
      <c r="AE7" t="s">
        <v>85</v>
      </c>
    </row>
    <row r="8" spans="1:31" ht="12.75">
      <c r="A8" t="s">
        <v>26</v>
      </c>
      <c r="B8" t="s">
        <v>430</v>
      </c>
      <c r="C8" s="65">
        <v>42338</v>
      </c>
      <c r="D8">
        <v>1</v>
      </c>
      <c r="E8" t="s">
        <v>100</v>
      </c>
      <c r="F8" s="65">
        <v>42292</v>
      </c>
      <c r="G8" t="s">
        <v>45</v>
      </c>
      <c r="H8" t="s">
        <v>101</v>
      </c>
      <c r="I8" s="65">
        <v>42310</v>
      </c>
      <c r="J8" t="s">
        <v>102</v>
      </c>
      <c r="L8" t="s">
        <v>103</v>
      </c>
      <c r="M8">
        <v>38000</v>
      </c>
      <c r="N8" t="s">
        <v>49</v>
      </c>
      <c r="S8" t="s">
        <v>104</v>
      </c>
      <c r="T8" t="s">
        <v>105</v>
      </c>
      <c r="U8">
        <v>4</v>
      </c>
      <c r="V8" s="32" t="s">
        <v>106</v>
      </c>
      <c r="X8" s="32">
        <v>2</v>
      </c>
      <c r="AD8" t="s">
        <v>65</v>
      </c>
      <c r="AE8" t="s">
        <v>107</v>
      </c>
    </row>
    <row r="9" spans="1:31" ht="12.75">
      <c r="A9" t="s">
        <v>24</v>
      </c>
      <c r="C9" t="s">
        <v>431</v>
      </c>
      <c r="D9">
        <v>0</v>
      </c>
      <c r="E9" t="s">
        <v>108</v>
      </c>
      <c r="F9" s="65">
        <v>42247</v>
      </c>
      <c r="G9" t="s">
        <v>45</v>
      </c>
      <c r="H9" t="s">
        <v>46</v>
      </c>
      <c r="I9" s="65">
        <v>42310</v>
      </c>
      <c r="J9" t="s">
        <v>109</v>
      </c>
      <c r="K9" t="s">
        <v>110</v>
      </c>
      <c r="L9" t="s">
        <v>111</v>
      </c>
      <c r="M9">
        <v>69285</v>
      </c>
      <c r="N9" t="s">
        <v>112</v>
      </c>
      <c r="O9" t="s">
        <v>113</v>
      </c>
      <c r="S9" t="s">
        <v>114</v>
      </c>
      <c r="T9" t="s">
        <v>115</v>
      </c>
      <c r="U9">
        <v>6</v>
      </c>
      <c r="V9" s="32" t="s">
        <v>116</v>
      </c>
      <c r="AD9" t="s">
        <v>65</v>
      </c>
      <c r="AE9" t="s">
        <v>66</v>
      </c>
    </row>
    <row r="10" spans="1:31" ht="12.75">
      <c r="A10" t="s">
        <v>24</v>
      </c>
      <c r="C10" t="s">
        <v>432</v>
      </c>
      <c r="D10">
        <v>0</v>
      </c>
      <c r="E10" t="s">
        <v>117</v>
      </c>
      <c r="F10" s="65">
        <v>42272</v>
      </c>
      <c r="G10" t="s">
        <v>45</v>
      </c>
      <c r="H10" t="s">
        <v>46</v>
      </c>
      <c r="I10" s="65">
        <v>42310</v>
      </c>
      <c r="J10" t="s">
        <v>118</v>
      </c>
      <c r="K10" t="s">
        <v>119</v>
      </c>
      <c r="L10" t="s">
        <v>120</v>
      </c>
      <c r="M10">
        <v>75419</v>
      </c>
      <c r="N10" t="s">
        <v>61</v>
      </c>
      <c r="S10" t="s">
        <v>121</v>
      </c>
      <c r="T10" t="s">
        <v>122</v>
      </c>
      <c r="U10">
        <v>4</v>
      </c>
      <c r="V10" s="32" t="s">
        <v>123</v>
      </c>
      <c r="AD10" t="s">
        <v>65</v>
      </c>
      <c r="AE10" t="s">
        <v>107</v>
      </c>
    </row>
    <row r="11" spans="1:31" ht="12.75">
      <c r="A11" t="s">
        <v>24</v>
      </c>
      <c r="C11" t="s">
        <v>433</v>
      </c>
      <c r="D11">
        <v>0</v>
      </c>
      <c r="E11" t="s">
        <v>124</v>
      </c>
      <c r="F11" s="65">
        <v>42296</v>
      </c>
      <c r="G11" t="s">
        <v>45</v>
      </c>
      <c r="H11" t="s">
        <v>46</v>
      </c>
      <c r="I11" s="65">
        <v>42311</v>
      </c>
      <c r="J11" t="s">
        <v>125</v>
      </c>
      <c r="K11" t="s">
        <v>126</v>
      </c>
      <c r="L11" t="s">
        <v>127</v>
      </c>
      <c r="M11">
        <v>38000</v>
      </c>
      <c r="N11" t="s">
        <v>49</v>
      </c>
      <c r="S11" t="s">
        <v>128</v>
      </c>
      <c r="T11" t="s">
        <v>129</v>
      </c>
      <c r="U11">
        <v>2</v>
      </c>
      <c r="V11" s="32" t="s">
        <v>130</v>
      </c>
      <c r="AD11" t="s">
        <v>65</v>
      </c>
      <c r="AE11" t="s">
        <v>131</v>
      </c>
    </row>
    <row r="12" spans="1:31" ht="12.75">
      <c r="A12" t="s">
        <v>24</v>
      </c>
      <c r="C12" t="s">
        <v>45</v>
      </c>
      <c r="D12">
        <v>0</v>
      </c>
      <c r="E12" t="s">
        <v>132</v>
      </c>
      <c r="F12" s="65">
        <v>42216</v>
      </c>
      <c r="G12" t="s">
        <v>45</v>
      </c>
      <c r="H12" t="s">
        <v>46</v>
      </c>
      <c r="I12" s="65">
        <v>42311</v>
      </c>
      <c r="J12" t="s">
        <v>133</v>
      </c>
      <c r="K12" t="s">
        <v>134</v>
      </c>
      <c r="L12" t="s">
        <v>135</v>
      </c>
      <c r="M12">
        <v>38503</v>
      </c>
      <c r="N12" t="s">
        <v>136</v>
      </c>
      <c r="O12" t="s">
        <v>137</v>
      </c>
      <c r="P12" t="s">
        <v>138</v>
      </c>
      <c r="Q12">
        <v>38000</v>
      </c>
      <c r="R12" t="s">
        <v>49</v>
      </c>
      <c r="S12" t="s">
        <v>139</v>
      </c>
      <c r="T12" t="s">
        <v>140</v>
      </c>
      <c r="U12">
        <v>1</v>
      </c>
      <c r="V12" s="32" t="s">
        <v>141</v>
      </c>
      <c r="X12" s="32">
        <v>8</v>
      </c>
      <c r="Z12">
        <v>676.18</v>
      </c>
      <c r="AB12">
        <v>17.19</v>
      </c>
      <c r="AC12">
        <v>17.62</v>
      </c>
      <c r="AD12" t="s">
        <v>55</v>
      </c>
      <c r="AE12" t="s">
        <v>85</v>
      </c>
    </row>
    <row r="13" spans="5:31" ht="12.75">
      <c r="E13" t="s">
        <v>142</v>
      </c>
      <c r="F13" s="65">
        <v>42290</v>
      </c>
      <c r="G13" t="s">
        <v>45</v>
      </c>
      <c r="H13" t="s">
        <v>46</v>
      </c>
      <c r="I13" s="65">
        <v>42312</v>
      </c>
      <c r="J13" t="s">
        <v>143</v>
      </c>
      <c r="L13" t="s">
        <v>144</v>
      </c>
      <c r="M13">
        <v>38000</v>
      </c>
      <c r="N13" t="s">
        <v>49</v>
      </c>
      <c r="S13" t="s">
        <v>145</v>
      </c>
      <c r="T13" t="s">
        <v>146</v>
      </c>
      <c r="U13">
        <v>5</v>
      </c>
      <c r="W13" s="32" t="s">
        <v>147</v>
      </c>
      <c r="AC13">
        <v>2.28</v>
      </c>
      <c r="AD13" t="s">
        <v>148</v>
      </c>
      <c r="AE13" t="s">
        <v>85</v>
      </c>
    </row>
    <row r="14" spans="5:31" ht="12.75">
      <c r="E14" t="s">
        <v>149</v>
      </c>
      <c r="F14" s="65">
        <v>42258</v>
      </c>
      <c r="G14" t="s">
        <v>45</v>
      </c>
      <c r="H14" t="s">
        <v>101</v>
      </c>
      <c r="I14" s="65">
        <v>42312</v>
      </c>
      <c r="J14" t="s">
        <v>150</v>
      </c>
      <c r="K14" t="s">
        <v>151</v>
      </c>
      <c r="L14" t="s">
        <v>152</v>
      </c>
      <c r="M14">
        <v>38000</v>
      </c>
      <c r="N14" t="s">
        <v>153</v>
      </c>
      <c r="S14" t="s">
        <v>154</v>
      </c>
      <c r="T14" t="s">
        <v>155</v>
      </c>
      <c r="U14">
        <v>2</v>
      </c>
      <c r="V14" s="32" t="s">
        <v>156</v>
      </c>
      <c r="AD14" t="s">
        <v>65</v>
      </c>
      <c r="AE14" t="s">
        <v>77</v>
      </c>
    </row>
    <row r="15" spans="5:31" ht="12.75">
      <c r="E15" t="s">
        <v>157</v>
      </c>
      <c r="F15" s="65">
        <v>42279</v>
      </c>
      <c r="G15" t="s">
        <v>45</v>
      </c>
      <c r="H15" t="s">
        <v>46</v>
      </c>
      <c r="I15" s="65">
        <v>42312</v>
      </c>
      <c r="J15" t="s">
        <v>158</v>
      </c>
      <c r="L15" t="s">
        <v>159</v>
      </c>
      <c r="M15">
        <v>38000</v>
      </c>
      <c r="N15" t="s">
        <v>49</v>
      </c>
      <c r="S15" t="s">
        <v>159</v>
      </c>
      <c r="T15" t="s">
        <v>160</v>
      </c>
      <c r="U15">
        <v>1</v>
      </c>
      <c r="V15" s="32" t="s">
        <v>161</v>
      </c>
      <c r="AD15" t="s">
        <v>65</v>
      </c>
      <c r="AE15" t="s">
        <v>56</v>
      </c>
    </row>
    <row r="16" spans="5:31" ht="12.75">
      <c r="E16" t="s">
        <v>162</v>
      </c>
      <c r="F16" s="65">
        <v>42262</v>
      </c>
      <c r="G16" t="s">
        <v>45</v>
      </c>
      <c r="H16" t="s">
        <v>46</v>
      </c>
      <c r="I16" s="65">
        <v>42312</v>
      </c>
      <c r="J16" t="s">
        <v>163</v>
      </c>
      <c r="K16" t="s">
        <v>164</v>
      </c>
      <c r="L16" t="s">
        <v>165</v>
      </c>
      <c r="M16">
        <v>38000</v>
      </c>
      <c r="N16" t="s">
        <v>49</v>
      </c>
      <c r="S16" t="s">
        <v>166</v>
      </c>
      <c r="T16" t="s">
        <v>167</v>
      </c>
      <c r="U16">
        <v>2</v>
      </c>
      <c r="V16" s="32" t="s">
        <v>168</v>
      </c>
      <c r="AD16" t="s">
        <v>65</v>
      </c>
      <c r="AE16" t="s">
        <v>85</v>
      </c>
    </row>
    <row r="17" spans="5:31" ht="12.75">
      <c r="E17" t="s">
        <v>169</v>
      </c>
      <c r="F17" s="65">
        <v>42258</v>
      </c>
      <c r="G17" t="s">
        <v>45</v>
      </c>
      <c r="H17" t="s">
        <v>46</v>
      </c>
      <c r="I17" s="65">
        <v>42312</v>
      </c>
      <c r="J17" t="s">
        <v>170</v>
      </c>
      <c r="L17" t="s">
        <v>171</v>
      </c>
      <c r="M17">
        <v>38000</v>
      </c>
      <c r="N17" t="s">
        <v>49</v>
      </c>
      <c r="S17" t="s">
        <v>171</v>
      </c>
      <c r="T17" t="s">
        <v>172</v>
      </c>
      <c r="U17">
        <v>2</v>
      </c>
      <c r="V17" s="32" t="s">
        <v>173</v>
      </c>
      <c r="AD17" t="s">
        <v>65</v>
      </c>
      <c r="AE17" t="s">
        <v>131</v>
      </c>
    </row>
    <row r="18" spans="5:31" ht="12.75">
      <c r="E18" t="s">
        <v>174</v>
      </c>
      <c r="F18" s="65">
        <v>42262</v>
      </c>
      <c r="G18" t="s">
        <v>45</v>
      </c>
      <c r="H18" t="s">
        <v>46</v>
      </c>
      <c r="I18" s="65">
        <v>42312</v>
      </c>
      <c r="J18" t="s">
        <v>175</v>
      </c>
      <c r="L18" t="s">
        <v>176</v>
      </c>
      <c r="M18">
        <v>38100</v>
      </c>
      <c r="N18" t="s">
        <v>49</v>
      </c>
      <c r="S18" t="s">
        <v>176</v>
      </c>
      <c r="T18" t="s">
        <v>177</v>
      </c>
      <c r="U18">
        <v>4</v>
      </c>
      <c r="V18" s="32" t="s">
        <v>178</v>
      </c>
      <c r="AD18" t="s">
        <v>65</v>
      </c>
      <c r="AE18" t="s">
        <v>66</v>
      </c>
    </row>
    <row r="19" spans="5:31" ht="12.75">
      <c r="E19" t="s">
        <v>179</v>
      </c>
      <c r="F19" s="65">
        <v>42221</v>
      </c>
      <c r="G19" t="s">
        <v>45</v>
      </c>
      <c r="H19" t="s">
        <v>46</v>
      </c>
      <c r="I19" s="65">
        <v>42313</v>
      </c>
      <c r="J19" t="s">
        <v>180</v>
      </c>
      <c r="K19" t="s">
        <v>181</v>
      </c>
      <c r="L19" t="s">
        <v>182</v>
      </c>
      <c r="M19">
        <v>38000</v>
      </c>
      <c r="N19" t="s">
        <v>49</v>
      </c>
      <c r="S19" t="s">
        <v>183</v>
      </c>
      <c r="T19" t="s">
        <v>184</v>
      </c>
      <c r="U19">
        <v>3</v>
      </c>
      <c r="W19" s="32" t="s">
        <v>185</v>
      </c>
      <c r="Y19">
        <v>1</v>
      </c>
      <c r="AC19">
        <v>8.8</v>
      </c>
      <c r="AD19" t="s">
        <v>148</v>
      </c>
      <c r="AE19" t="s">
        <v>56</v>
      </c>
    </row>
    <row r="20" spans="5:31" ht="12.75">
      <c r="E20" t="s">
        <v>186</v>
      </c>
      <c r="F20" s="65">
        <v>42216</v>
      </c>
      <c r="G20" t="s">
        <v>45</v>
      </c>
      <c r="H20" t="s">
        <v>46</v>
      </c>
      <c r="I20" s="65">
        <v>42317</v>
      </c>
      <c r="J20" t="s">
        <v>187</v>
      </c>
      <c r="K20" t="s">
        <v>188</v>
      </c>
      <c r="L20" t="s">
        <v>189</v>
      </c>
      <c r="M20">
        <v>38000</v>
      </c>
      <c r="N20" t="s">
        <v>49</v>
      </c>
      <c r="O20" t="s">
        <v>190</v>
      </c>
      <c r="P20" t="s">
        <v>191</v>
      </c>
      <c r="Q20">
        <v>38920</v>
      </c>
      <c r="R20" t="s">
        <v>192</v>
      </c>
      <c r="S20" t="s">
        <v>193</v>
      </c>
      <c r="T20" t="s">
        <v>194</v>
      </c>
      <c r="U20">
        <v>2</v>
      </c>
      <c r="V20" s="32" t="s">
        <v>195</v>
      </c>
      <c r="AD20" t="s">
        <v>65</v>
      </c>
      <c r="AE20" t="s">
        <v>196</v>
      </c>
    </row>
    <row r="21" spans="5:31" ht="12.75">
      <c r="E21" t="s">
        <v>197</v>
      </c>
      <c r="F21" s="65">
        <v>42272</v>
      </c>
      <c r="G21" t="s">
        <v>45</v>
      </c>
      <c r="H21" t="s">
        <v>46</v>
      </c>
      <c r="I21" s="65">
        <v>42318</v>
      </c>
      <c r="J21" t="s">
        <v>198</v>
      </c>
      <c r="K21" t="s">
        <v>199</v>
      </c>
      <c r="L21" t="s">
        <v>200</v>
      </c>
      <c r="M21">
        <v>38000</v>
      </c>
      <c r="N21" t="s">
        <v>49</v>
      </c>
      <c r="S21" t="s">
        <v>201</v>
      </c>
      <c r="T21" t="s">
        <v>202</v>
      </c>
      <c r="U21">
        <v>2</v>
      </c>
      <c r="V21" s="32" t="s">
        <v>203</v>
      </c>
      <c r="AD21" t="s">
        <v>65</v>
      </c>
      <c r="AE21" t="s">
        <v>56</v>
      </c>
    </row>
    <row r="22" spans="5:31" ht="12.75">
      <c r="E22" t="s">
        <v>204</v>
      </c>
      <c r="F22" s="65">
        <v>42272</v>
      </c>
      <c r="G22" t="s">
        <v>45</v>
      </c>
      <c r="H22" t="s">
        <v>46</v>
      </c>
      <c r="I22" s="65">
        <v>42318</v>
      </c>
      <c r="J22" t="s">
        <v>205</v>
      </c>
      <c r="K22" t="s">
        <v>206</v>
      </c>
      <c r="L22" t="s">
        <v>207</v>
      </c>
      <c r="M22">
        <v>38000</v>
      </c>
      <c r="N22" t="s">
        <v>49</v>
      </c>
      <c r="S22" t="s">
        <v>208</v>
      </c>
      <c r="T22" t="s">
        <v>209</v>
      </c>
      <c r="U22">
        <v>2</v>
      </c>
      <c r="V22" s="32" t="s">
        <v>210</v>
      </c>
      <c r="AD22" t="s">
        <v>65</v>
      </c>
      <c r="AE22" t="s">
        <v>77</v>
      </c>
    </row>
    <row r="23" spans="5:31" ht="12.75">
      <c r="E23" t="s">
        <v>211</v>
      </c>
      <c r="F23" s="65">
        <v>42277</v>
      </c>
      <c r="G23" t="s">
        <v>45</v>
      </c>
      <c r="H23" t="s">
        <v>46</v>
      </c>
      <c r="I23" s="65">
        <v>42318</v>
      </c>
      <c r="J23" t="s">
        <v>212</v>
      </c>
      <c r="L23" t="s">
        <v>213</v>
      </c>
      <c r="M23">
        <v>38000</v>
      </c>
      <c r="N23" t="s">
        <v>49</v>
      </c>
      <c r="S23" t="s">
        <v>214</v>
      </c>
      <c r="T23" t="s">
        <v>215</v>
      </c>
      <c r="U23">
        <v>1</v>
      </c>
      <c r="V23" s="32" t="s">
        <v>216</v>
      </c>
      <c r="AD23" t="s">
        <v>65</v>
      </c>
      <c r="AE23" t="s">
        <v>66</v>
      </c>
    </row>
    <row r="24" spans="5:31" ht="12.75">
      <c r="E24" t="s">
        <v>217</v>
      </c>
      <c r="F24" s="65">
        <v>42292</v>
      </c>
      <c r="G24" t="s">
        <v>45</v>
      </c>
      <c r="H24" t="s">
        <v>46</v>
      </c>
      <c r="I24" s="65">
        <v>42320</v>
      </c>
      <c r="J24" t="s">
        <v>218</v>
      </c>
      <c r="K24" t="s">
        <v>219</v>
      </c>
      <c r="L24" t="s">
        <v>220</v>
      </c>
      <c r="M24">
        <v>38180</v>
      </c>
      <c r="N24" t="s">
        <v>221</v>
      </c>
      <c r="S24" t="s">
        <v>222</v>
      </c>
      <c r="T24" t="s">
        <v>223</v>
      </c>
      <c r="U24">
        <v>1</v>
      </c>
      <c r="V24" s="32" t="s">
        <v>224</v>
      </c>
      <c r="AD24" t="s">
        <v>65</v>
      </c>
      <c r="AE24" t="s">
        <v>56</v>
      </c>
    </row>
    <row r="25" spans="5:31" ht="12.75">
      <c r="E25" t="s">
        <v>225</v>
      </c>
      <c r="F25" s="65">
        <v>42275</v>
      </c>
      <c r="G25" t="s">
        <v>45</v>
      </c>
      <c r="H25" t="s">
        <v>46</v>
      </c>
      <c r="I25" s="65">
        <v>42320</v>
      </c>
      <c r="J25" t="s">
        <v>226</v>
      </c>
      <c r="K25" t="s">
        <v>227</v>
      </c>
      <c r="L25" t="s">
        <v>228</v>
      </c>
      <c r="M25">
        <v>38000</v>
      </c>
      <c r="N25" t="s">
        <v>49</v>
      </c>
      <c r="S25" t="s">
        <v>228</v>
      </c>
      <c r="T25" t="s">
        <v>229</v>
      </c>
      <c r="U25">
        <v>2</v>
      </c>
      <c r="V25" s="32" t="s">
        <v>230</v>
      </c>
      <c r="AD25" t="s">
        <v>65</v>
      </c>
      <c r="AE25" t="s">
        <v>85</v>
      </c>
    </row>
    <row r="26" spans="5:31" ht="12.75">
      <c r="E26" t="s">
        <v>231</v>
      </c>
      <c r="F26" s="65">
        <v>42206</v>
      </c>
      <c r="G26" t="s">
        <v>45</v>
      </c>
      <c r="H26" t="s">
        <v>46</v>
      </c>
      <c r="I26" s="65">
        <v>42320</v>
      </c>
      <c r="J26" t="s">
        <v>232</v>
      </c>
      <c r="K26" t="s">
        <v>233</v>
      </c>
      <c r="L26" t="s">
        <v>234</v>
      </c>
      <c r="M26">
        <v>38000</v>
      </c>
      <c r="N26" t="s">
        <v>49</v>
      </c>
      <c r="S26" t="s">
        <v>235</v>
      </c>
      <c r="T26" t="s">
        <v>236</v>
      </c>
      <c r="U26">
        <v>3</v>
      </c>
      <c r="V26" s="32" t="s">
        <v>237</v>
      </c>
      <c r="Z26">
        <v>81</v>
      </c>
      <c r="AB26">
        <v>2.45</v>
      </c>
      <c r="AC26">
        <v>2.45</v>
      </c>
      <c r="AD26" t="s">
        <v>55</v>
      </c>
      <c r="AE26" t="s">
        <v>238</v>
      </c>
    </row>
    <row r="27" spans="5:31" ht="12.75">
      <c r="E27" t="s">
        <v>239</v>
      </c>
      <c r="F27" s="65">
        <v>42286</v>
      </c>
      <c r="G27" t="s">
        <v>45</v>
      </c>
      <c r="H27" t="s">
        <v>46</v>
      </c>
      <c r="I27" s="65">
        <v>42320</v>
      </c>
      <c r="J27" t="s">
        <v>240</v>
      </c>
      <c r="K27" t="s">
        <v>241</v>
      </c>
      <c r="L27" t="s">
        <v>242</v>
      </c>
      <c r="M27">
        <v>38100</v>
      </c>
      <c r="N27" t="s">
        <v>49</v>
      </c>
      <c r="S27" t="s">
        <v>243</v>
      </c>
      <c r="T27" t="s">
        <v>244</v>
      </c>
      <c r="U27">
        <v>2</v>
      </c>
      <c r="V27" s="32" t="s">
        <v>245</v>
      </c>
      <c r="AD27" t="s">
        <v>65</v>
      </c>
      <c r="AE27" t="s">
        <v>107</v>
      </c>
    </row>
    <row r="28" spans="5:31" ht="12.75">
      <c r="E28" t="s">
        <v>246</v>
      </c>
      <c r="F28" s="65">
        <v>42278</v>
      </c>
      <c r="G28" t="s">
        <v>45</v>
      </c>
      <c r="H28" t="s">
        <v>46</v>
      </c>
      <c r="I28" s="65">
        <v>42321</v>
      </c>
      <c r="J28" t="s">
        <v>247</v>
      </c>
      <c r="K28" t="s">
        <v>248</v>
      </c>
      <c r="L28" t="s">
        <v>249</v>
      </c>
      <c r="M28">
        <v>38600</v>
      </c>
      <c r="N28" t="s">
        <v>250</v>
      </c>
      <c r="S28" t="s">
        <v>251</v>
      </c>
      <c r="T28" t="s">
        <v>252</v>
      </c>
      <c r="U28">
        <v>2</v>
      </c>
      <c r="V28" s="32" t="s">
        <v>253</v>
      </c>
      <c r="AD28" t="s">
        <v>65</v>
      </c>
      <c r="AE28" t="s">
        <v>131</v>
      </c>
    </row>
    <row r="29" spans="5:31" ht="12.75">
      <c r="E29" t="s">
        <v>254</v>
      </c>
      <c r="F29" s="65">
        <v>42284</v>
      </c>
      <c r="G29" t="s">
        <v>45</v>
      </c>
      <c r="H29" t="s">
        <v>46</v>
      </c>
      <c r="I29" s="65">
        <v>42321</v>
      </c>
      <c r="J29" t="s">
        <v>255</v>
      </c>
      <c r="L29" t="s">
        <v>256</v>
      </c>
      <c r="M29">
        <v>38000</v>
      </c>
      <c r="N29" t="s">
        <v>49</v>
      </c>
      <c r="S29" t="s">
        <v>256</v>
      </c>
      <c r="T29" t="s">
        <v>257</v>
      </c>
      <c r="U29">
        <v>1</v>
      </c>
      <c r="V29" s="32" t="s">
        <v>258</v>
      </c>
      <c r="AD29" t="s">
        <v>65</v>
      </c>
      <c r="AE29" t="s">
        <v>85</v>
      </c>
    </row>
    <row r="30" spans="5:31" ht="12.75">
      <c r="E30" t="s">
        <v>259</v>
      </c>
      <c r="F30" s="65">
        <v>42235</v>
      </c>
      <c r="G30" t="s">
        <v>45</v>
      </c>
      <c r="H30" t="s">
        <v>46</v>
      </c>
      <c r="I30" s="65">
        <v>42321</v>
      </c>
      <c r="J30" t="s">
        <v>260</v>
      </c>
      <c r="K30" t="s">
        <v>261</v>
      </c>
      <c r="L30" t="s">
        <v>262</v>
      </c>
      <c r="M30">
        <v>38019</v>
      </c>
      <c r="N30" t="s">
        <v>49</v>
      </c>
      <c r="O30" t="s">
        <v>263</v>
      </c>
      <c r="P30" t="s">
        <v>264</v>
      </c>
      <c r="Q30">
        <v>92400</v>
      </c>
      <c r="R30" t="s">
        <v>265</v>
      </c>
      <c r="S30" t="s">
        <v>266</v>
      </c>
      <c r="T30" t="s">
        <v>267</v>
      </c>
      <c r="U30">
        <v>1</v>
      </c>
      <c r="V30" s="32" t="s">
        <v>268</v>
      </c>
      <c r="Z30">
        <v>104</v>
      </c>
      <c r="AB30">
        <v>3.75</v>
      </c>
      <c r="AC30">
        <v>3.75</v>
      </c>
      <c r="AD30" t="s">
        <v>55</v>
      </c>
      <c r="AE30" t="s">
        <v>85</v>
      </c>
    </row>
    <row r="31" spans="5:31" ht="12.75">
      <c r="E31" t="s">
        <v>269</v>
      </c>
      <c r="F31" s="65">
        <v>42282</v>
      </c>
      <c r="G31" t="s">
        <v>45</v>
      </c>
      <c r="H31" t="s">
        <v>46</v>
      </c>
      <c r="I31" s="65">
        <v>42321</v>
      </c>
      <c r="J31" t="s">
        <v>270</v>
      </c>
      <c r="L31" t="s">
        <v>271</v>
      </c>
      <c r="M31">
        <v>38000</v>
      </c>
      <c r="N31" t="s">
        <v>49</v>
      </c>
      <c r="S31" t="s">
        <v>272</v>
      </c>
      <c r="T31" t="s">
        <v>273</v>
      </c>
      <c r="U31">
        <v>3</v>
      </c>
      <c r="V31" s="32" t="s">
        <v>274</v>
      </c>
      <c r="AD31" t="s">
        <v>65</v>
      </c>
      <c r="AE31" t="s">
        <v>66</v>
      </c>
    </row>
    <row r="32" spans="5:31" ht="12.75">
      <c r="E32" t="s">
        <v>275</v>
      </c>
      <c r="F32" s="65">
        <v>42289</v>
      </c>
      <c r="G32" t="s">
        <v>45</v>
      </c>
      <c r="H32" t="s">
        <v>46</v>
      </c>
      <c r="I32" s="65">
        <v>42321</v>
      </c>
      <c r="J32" t="s">
        <v>276</v>
      </c>
      <c r="K32" t="s">
        <v>277</v>
      </c>
      <c r="L32" t="s">
        <v>278</v>
      </c>
      <c r="M32">
        <v>38000</v>
      </c>
      <c r="N32" t="s">
        <v>49</v>
      </c>
      <c r="S32" t="s">
        <v>279</v>
      </c>
      <c r="T32" t="s">
        <v>280</v>
      </c>
      <c r="U32">
        <v>2</v>
      </c>
      <c r="V32" s="32" t="s">
        <v>281</v>
      </c>
      <c r="AD32" t="s">
        <v>65</v>
      </c>
      <c r="AE32" t="s">
        <v>56</v>
      </c>
    </row>
    <row r="33" spans="5:31" ht="12.75">
      <c r="E33" t="s">
        <v>282</v>
      </c>
      <c r="F33" s="65">
        <v>42278</v>
      </c>
      <c r="G33" t="s">
        <v>45</v>
      </c>
      <c r="H33" t="s">
        <v>46</v>
      </c>
      <c r="I33" s="65">
        <v>42324</v>
      </c>
      <c r="J33" t="s">
        <v>283</v>
      </c>
      <c r="L33" t="s">
        <v>284</v>
      </c>
      <c r="M33">
        <v>38100</v>
      </c>
      <c r="N33" t="s">
        <v>49</v>
      </c>
      <c r="S33" t="s">
        <v>285</v>
      </c>
      <c r="T33" t="s">
        <v>286</v>
      </c>
      <c r="U33">
        <v>4</v>
      </c>
      <c r="V33" s="32" t="s">
        <v>287</v>
      </c>
      <c r="AD33" t="s">
        <v>65</v>
      </c>
      <c r="AE33" t="s">
        <v>288</v>
      </c>
    </row>
    <row r="34" spans="5:31" ht="12.75">
      <c r="E34" t="s">
        <v>289</v>
      </c>
      <c r="F34" s="65">
        <v>42263</v>
      </c>
      <c r="G34" t="s">
        <v>45</v>
      </c>
      <c r="H34" t="s">
        <v>46</v>
      </c>
      <c r="I34" s="65">
        <v>42324</v>
      </c>
      <c r="J34" t="s">
        <v>290</v>
      </c>
      <c r="K34" t="s">
        <v>291</v>
      </c>
      <c r="L34" t="s">
        <v>292</v>
      </c>
      <c r="M34">
        <v>1710</v>
      </c>
      <c r="N34" t="s">
        <v>293</v>
      </c>
      <c r="S34" t="s">
        <v>294</v>
      </c>
      <c r="T34" t="s">
        <v>295</v>
      </c>
      <c r="U34">
        <v>3</v>
      </c>
      <c r="W34" s="32" t="s">
        <v>296</v>
      </c>
      <c r="Y34">
        <v>1</v>
      </c>
      <c r="AC34">
        <v>9.67</v>
      </c>
      <c r="AD34" t="s">
        <v>148</v>
      </c>
      <c r="AE34" t="s">
        <v>131</v>
      </c>
    </row>
    <row r="35" spans="5:31" ht="12.75">
      <c r="E35" t="s">
        <v>297</v>
      </c>
      <c r="F35" s="65">
        <v>42256</v>
      </c>
      <c r="G35" t="s">
        <v>45</v>
      </c>
      <c r="H35" t="s">
        <v>46</v>
      </c>
      <c r="I35" s="65">
        <v>42331</v>
      </c>
      <c r="J35" t="s">
        <v>298</v>
      </c>
      <c r="K35" t="s">
        <v>206</v>
      </c>
      <c r="L35" t="s">
        <v>299</v>
      </c>
      <c r="M35">
        <v>38009</v>
      </c>
      <c r="N35" t="s">
        <v>49</v>
      </c>
      <c r="S35" t="s">
        <v>300</v>
      </c>
      <c r="T35" t="s">
        <v>301</v>
      </c>
      <c r="U35">
        <v>3</v>
      </c>
      <c r="V35" s="32" t="s">
        <v>302</v>
      </c>
      <c r="AD35" t="s">
        <v>65</v>
      </c>
      <c r="AE35" t="s">
        <v>107</v>
      </c>
    </row>
    <row r="36" spans="5:31" ht="12.75">
      <c r="E36" t="s">
        <v>303</v>
      </c>
      <c r="F36" s="65">
        <v>42212</v>
      </c>
      <c r="G36" t="s">
        <v>45</v>
      </c>
      <c r="H36" t="s">
        <v>46</v>
      </c>
      <c r="I36" s="65">
        <v>42331</v>
      </c>
      <c r="J36" t="s">
        <v>304</v>
      </c>
      <c r="K36" t="s">
        <v>305</v>
      </c>
      <c r="L36" t="s">
        <v>306</v>
      </c>
      <c r="M36">
        <v>29219</v>
      </c>
      <c r="N36" t="s">
        <v>307</v>
      </c>
      <c r="O36" t="s">
        <v>308</v>
      </c>
      <c r="P36" t="s">
        <v>309</v>
      </c>
      <c r="Q36">
        <v>84100</v>
      </c>
      <c r="R36" t="s">
        <v>310</v>
      </c>
      <c r="S36" t="s">
        <v>311</v>
      </c>
      <c r="T36" t="s">
        <v>312</v>
      </c>
      <c r="U36">
        <v>6</v>
      </c>
      <c r="V36" s="32" t="s">
        <v>313</v>
      </c>
      <c r="X36" s="32">
        <v>1</v>
      </c>
      <c r="AD36" t="s">
        <v>55</v>
      </c>
      <c r="AE36" t="s">
        <v>85</v>
      </c>
    </row>
    <row r="37" spans="5:31" ht="12.75">
      <c r="E37" t="s">
        <v>314</v>
      </c>
      <c r="F37" s="65">
        <v>42305</v>
      </c>
      <c r="G37" t="s">
        <v>45</v>
      </c>
      <c r="H37" t="s">
        <v>46</v>
      </c>
      <c r="I37" s="65">
        <v>42331</v>
      </c>
      <c r="J37" t="s">
        <v>315</v>
      </c>
      <c r="K37" t="s">
        <v>316</v>
      </c>
      <c r="L37" t="s">
        <v>317</v>
      </c>
      <c r="M37">
        <v>38000</v>
      </c>
      <c r="N37" t="s">
        <v>49</v>
      </c>
      <c r="S37" t="s">
        <v>318</v>
      </c>
      <c r="U37">
        <v>2</v>
      </c>
      <c r="V37" s="32" t="s">
        <v>319</v>
      </c>
      <c r="AD37" t="s">
        <v>320</v>
      </c>
      <c r="AE37" t="s">
        <v>288</v>
      </c>
    </row>
    <row r="38" spans="5:31" ht="12.75">
      <c r="E38" t="s">
        <v>321</v>
      </c>
      <c r="F38" s="65">
        <v>42313</v>
      </c>
      <c r="G38" t="s">
        <v>45</v>
      </c>
      <c r="H38" t="s">
        <v>46</v>
      </c>
      <c r="I38" s="65">
        <v>42331</v>
      </c>
      <c r="J38" t="s">
        <v>322</v>
      </c>
      <c r="K38" t="s">
        <v>323</v>
      </c>
      <c r="L38" t="s">
        <v>324</v>
      </c>
      <c r="M38">
        <v>38610</v>
      </c>
      <c r="N38" t="s">
        <v>325</v>
      </c>
      <c r="S38" t="s">
        <v>326</v>
      </c>
      <c r="T38" t="s">
        <v>327</v>
      </c>
      <c r="U38">
        <v>1</v>
      </c>
      <c r="V38" s="32" t="s">
        <v>328</v>
      </c>
      <c r="AD38" t="s">
        <v>65</v>
      </c>
      <c r="AE38" t="s">
        <v>77</v>
      </c>
    </row>
    <row r="39" spans="5:31" ht="12.75">
      <c r="E39" t="s">
        <v>329</v>
      </c>
      <c r="F39" s="65">
        <v>42292</v>
      </c>
      <c r="G39" t="s">
        <v>45</v>
      </c>
      <c r="H39" t="s">
        <v>46</v>
      </c>
      <c r="I39" s="65">
        <v>42331</v>
      </c>
      <c r="J39" t="s">
        <v>330</v>
      </c>
      <c r="K39" t="s">
        <v>331</v>
      </c>
      <c r="L39" t="s">
        <v>332</v>
      </c>
      <c r="M39">
        <v>38000</v>
      </c>
      <c r="N39" t="s">
        <v>49</v>
      </c>
      <c r="O39" t="s">
        <v>333</v>
      </c>
      <c r="P39" t="s">
        <v>334</v>
      </c>
      <c r="Q39">
        <v>69660</v>
      </c>
      <c r="R39" t="s">
        <v>335</v>
      </c>
      <c r="S39" t="s">
        <v>336</v>
      </c>
      <c r="T39" t="s">
        <v>337</v>
      </c>
      <c r="U39">
        <v>1</v>
      </c>
      <c r="V39" s="32" t="s">
        <v>338</v>
      </c>
      <c r="AD39" t="s">
        <v>65</v>
      </c>
      <c r="AE39" t="s">
        <v>107</v>
      </c>
    </row>
    <row r="40" spans="5:31" ht="12.75">
      <c r="E40" t="s">
        <v>339</v>
      </c>
      <c r="F40" s="65">
        <v>41340</v>
      </c>
      <c r="G40" t="s">
        <v>45</v>
      </c>
      <c r="H40" t="s">
        <v>340</v>
      </c>
      <c r="I40" s="65">
        <v>42331</v>
      </c>
      <c r="J40" t="s">
        <v>341</v>
      </c>
      <c r="L40" t="s">
        <v>342</v>
      </c>
      <c r="M40">
        <v>38000</v>
      </c>
      <c r="N40" t="s">
        <v>49</v>
      </c>
      <c r="O40" t="s">
        <v>343</v>
      </c>
      <c r="P40" t="s">
        <v>344</v>
      </c>
      <c r="Q40">
        <v>38400</v>
      </c>
      <c r="R40" t="s">
        <v>345</v>
      </c>
      <c r="S40" t="s">
        <v>346</v>
      </c>
      <c r="T40" t="s">
        <v>347</v>
      </c>
      <c r="U40">
        <v>3</v>
      </c>
      <c r="V40" s="32" t="s">
        <v>348</v>
      </c>
      <c r="Z40">
        <v>130</v>
      </c>
      <c r="AC40">
        <v>7.5</v>
      </c>
      <c r="AD40" t="s">
        <v>55</v>
      </c>
      <c r="AE40" t="s">
        <v>349</v>
      </c>
    </row>
    <row r="41" spans="5:31" ht="12.75">
      <c r="E41" t="s">
        <v>350</v>
      </c>
      <c r="F41" s="65">
        <v>42209</v>
      </c>
      <c r="G41" t="s">
        <v>45</v>
      </c>
      <c r="H41" t="s">
        <v>351</v>
      </c>
      <c r="I41" s="65">
        <v>42331</v>
      </c>
      <c r="J41" t="s">
        <v>352</v>
      </c>
      <c r="L41" t="s">
        <v>353</v>
      </c>
      <c r="M41">
        <v>38000</v>
      </c>
      <c r="N41" t="s">
        <v>49</v>
      </c>
      <c r="S41" t="s">
        <v>353</v>
      </c>
      <c r="T41" t="s">
        <v>354</v>
      </c>
      <c r="U41">
        <v>2</v>
      </c>
      <c r="V41" s="32" t="s">
        <v>355</v>
      </c>
      <c r="AD41" t="s">
        <v>65</v>
      </c>
      <c r="AE41" t="s">
        <v>66</v>
      </c>
    </row>
    <row r="42" spans="5:31" ht="12.75">
      <c r="E42" t="s">
        <v>356</v>
      </c>
      <c r="F42" s="65">
        <v>42290</v>
      </c>
      <c r="G42" t="s">
        <v>45</v>
      </c>
      <c r="H42" t="s">
        <v>46</v>
      </c>
      <c r="I42" s="65">
        <v>42335</v>
      </c>
      <c r="J42" t="s">
        <v>357</v>
      </c>
      <c r="K42" t="s">
        <v>358</v>
      </c>
      <c r="L42" t="s">
        <v>359</v>
      </c>
      <c r="M42">
        <v>38100</v>
      </c>
      <c r="N42" t="s">
        <v>49</v>
      </c>
      <c r="S42" t="s">
        <v>360</v>
      </c>
      <c r="T42" t="s">
        <v>361</v>
      </c>
      <c r="U42">
        <v>1</v>
      </c>
      <c r="V42" s="32" t="s">
        <v>362</v>
      </c>
      <c r="AD42" t="s">
        <v>65</v>
      </c>
      <c r="AE42" t="s">
        <v>66</v>
      </c>
    </row>
    <row r="43" spans="5:31" ht="12.75">
      <c r="E43" t="s">
        <v>363</v>
      </c>
      <c r="F43" s="65">
        <v>42303</v>
      </c>
      <c r="G43" t="s">
        <v>45</v>
      </c>
      <c r="H43" t="s">
        <v>46</v>
      </c>
      <c r="I43" s="65">
        <v>42335</v>
      </c>
      <c r="J43" t="s">
        <v>364</v>
      </c>
      <c r="K43" t="s">
        <v>365</v>
      </c>
      <c r="L43" t="s">
        <v>366</v>
      </c>
      <c r="M43">
        <v>38035</v>
      </c>
      <c r="N43" t="s">
        <v>49</v>
      </c>
      <c r="S43" t="s">
        <v>367</v>
      </c>
      <c r="T43" t="s">
        <v>368</v>
      </c>
      <c r="U43">
        <v>2</v>
      </c>
      <c r="V43" s="32" t="s">
        <v>369</v>
      </c>
      <c r="X43" s="32">
        <v>13</v>
      </c>
      <c r="AD43" t="s">
        <v>65</v>
      </c>
      <c r="AE43" t="s">
        <v>85</v>
      </c>
    </row>
    <row r="44" spans="5:31" ht="12.75">
      <c r="E44" t="s">
        <v>370</v>
      </c>
      <c r="F44" s="65">
        <v>42304</v>
      </c>
      <c r="G44" t="s">
        <v>45</v>
      </c>
      <c r="H44" t="s">
        <v>46</v>
      </c>
      <c r="I44" s="65">
        <v>42335</v>
      </c>
      <c r="J44" t="s">
        <v>371</v>
      </c>
      <c r="K44" t="s">
        <v>372</v>
      </c>
      <c r="L44" t="s">
        <v>373</v>
      </c>
      <c r="M44">
        <v>38000</v>
      </c>
      <c r="N44" t="s">
        <v>49</v>
      </c>
      <c r="O44" t="s">
        <v>374</v>
      </c>
      <c r="S44" t="s">
        <v>375</v>
      </c>
      <c r="T44" t="s">
        <v>376</v>
      </c>
      <c r="U44">
        <v>4</v>
      </c>
      <c r="V44" s="32" t="s">
        <v>377</v>
      </c>
      <c r="AD44" t="s">
        <v>65</v>
      </c>
      <c r="AE44" t="s">
        <v>288</v>
      </c>
    </row>
    <row r="45" spans="5:31" ht="12.75">
      <c r="E45" t="s">
        <v>378</v>
      </c>
      <c r="F45" s="65">
        <v>42304</v>
      </c>
      <c r="G45" t="s">
        <v>45</v>
      </c>
      <c r="H45" t="s">
        <v>46</v>
      </c>
      <c r="I45" s="65">
        <v>42335</v>
      </c>
      <c r="J45" t="s">
        <v>379</v>
      </c>
      <c r="K45" t="s">
        <v>380</v>
      </c>
      <c r="L45" t="s">
        <v>381</v>
      </c>
      <c r="M45">
        <v>38000</v>
      </c>
      <c r="N45" t="s">
        <v>49</v>
      </c>
      <c r="O45" t="s">
        <v>374</v>
      </c>
      <c r="S45" t="s">
        <v>382</v>
      </c>
      <c r="T45" t="s">
        <v>383</v>
      </c>
      <c r="U45">
        <v>4</v>
      </c>
      <c r="V45" s="32" t="s">
        <v>377</v>
      </c>
      <c r="AD45" t="s">
        <v>65</v>
      </c>
      <c r="AE45" t="s">
        <v>288</v>
      </c>
    </row>
    <row r="46" spans="5:31" ht="12.75">
      <c r="E46" t="s">
        <v>384</v>
      </c>
      <c r="F46" s="65">
        <v>42300</v>
      </c>
      <c r="G46" t="s">
        <v>45</v>
      </c>
      <c r="H46" t="s">
        <v>46</v>
      </c>
      <c r="I46" s="65">
        <v>42335</v>
      </c>
      <c r="J46" t="s">
        <v>385</v>
      </c>
      <c r="L46" t="s">
        <v>386</v>
      </c>
      <c r="M46">
        <v>38100</v>
      </c>
      <c r="N46" t="s">
        <v>49</v>
      </c>
      <c r="S46" t="s">
        <v>386</v>
      </c>
      <c r="T46" t="s">
        <v>387</v>
      </c>
      <c r="U46">
        <v>2</v>
      </c>
      <c r="V46" s="32" t="s">
        <v>388</v>
      </c>
      <c r="AD46" t="s">
        <v>65</v>
      </c>
      <c r="AE46" t="s">
        <v>56</v>
      </c>
    </row>
    <row r="47" spans="5:31" ht="12.75">
      <c r="E47" t="s">
        <v>389</v>
      </c>
      <c r="F47" s="65">
        <v>42170</v>
      </c>
      <c r="G47" t="s">
        <v>45</v>
      </c>
      <c r="H47" t="s">
        <v>46</v>
      </c>
      <c r="I47" s="65">
        <v>42335</v>
      </c>
      <c r="J47" t="s">
        <v>390</v>
      </c>
      <c r="K47" t="s">
        <v>391</v>
      </c>
      <c r="L47" t="s">
        <v>392</v>
      </c>
      <c r="M47">
        <v>69326</v>
      </c>
      <c r="N47" t="s">
        <v>112</v>
      </c>
      <c r="O47" t="s">
        <v>393</v>
      </c>
      <c r="P47" t="s">
        <v>394</v>
      </c>
      <c r="Q47">
        <v>75647</v>
      </c>
      <c r="R47" t="s">
        <v>395</v>
      </c>
      <c r="S47" t="s">
        <v>396</v>
      </c>
      <c r="T47" t="s">
        <v>397</v>
      </c>
      <c r="U47">
        <v>1</v>
      </c>
      <c r="V47" s="32" t="s">
        <v>398</v>
      </c>
      <c r="Z47">
        <v>1619</v>
      </c>
      <c r="AA47">
        <v>683.3</v>
      </c>
      <c r="AD47" t="s">
        <v>55</v>
      </c>
      <c r="AE47" t="s">
        <v>77</v>
      </c>
    </row>
    <row r="48" spans="5:31" ht="12.75">
      <c r="E48" t="s">
        <v>399</v>
      </c>
      <c r="F48" s="65">
        <v>42297</v>
      </c>
      <c r="G48" t="s">
        <v>45</v>
      </c>
      <c r="H48" t="s">
        <v>46</v>
      </c>
      <c r="I48" s="65">
        <v>42335</v>
      </c>
      <c r="J48" t="s">
        <v>400</v>
      </c>
      <c r="L48" t="s">
        <v>401</v>
      </c>
      <c r="M48">
        <v>38000</v>
      </c>
      <c r="N48" t="s">
        <v>49</v>
      </c>
      <c r="S48" t="s">
        <v>401</v>
      </c>
      <c r="T48" t="s">
        <v>402</v>
      </c>
      <c r="U48">
        <v>2</v>
      </c>
      <c r="V48" s="32" t="s">
        <v>403</v>
      </c>
      <c r="AD48" t="s">
        <v>65</v>
      </c>
      <c r="AE48" t="s">
        <v>77</v>
      </c>
    </row>
    <row r="49" spans="5:31" ht="12.75">
      <c r="E49" t="s">
        <v>404</v>
      </c>
      <c r="F49" s="65">
        <v>42300</v>
      </c>
      <c r="G49" t="s">
        <v>45</v>
      </c>
      <c r="H49" t="s">
        <v>46</v>
      </c>
      <c r="I49" s="65">
        <v>42335</v>
      </c>
      <c r="J49" t="s">
        <v>405</v>
      </c>
      <c r="K49" t="s">
        <v>406</v>
      </c>
      <c r="L49" t="s">
        <v>407</v>
      </c>
      <c r="M49">
        <v>38029</v>
      </c>
      <c r="N49" t="s">
        <v>49</v>
      </c>
      <c r="S49" t="s">
        <v>408</v>
      </c>
      <c r="T49" t="s">
        <v>409</v>
      </c>
      <c r="U49">
        <v>5</v>
      </c>
      <c r="V49" s="32" t="s">
        <v>410</v>
      </c>
      <c r="AD49" t="s">
        <v>65</v>
      </c>
      <c r="AE49" t="s">
        <v>77</v>
      </c>
    </row>
    <row r="50" spans="5:31" ht="12.75">
      <c r="E50" t="s">
        <v>411</v>
      </c>
      <c r="F50" s="65">
        <v>42275</v>
      </c>
      <c r="G50" t="s">
        <v>45</v>
      </c>
      <c r="H50" t="s">
        <v>46</v>
      </c>
      <c r="I50" s="65">
        <v>42335</v>
      </c>
      <c r="J50" t="s">
        <v>412</v>
      </c>
      <c r="K50" t="s">
        <v>413</v>
      </c>
      <c r="L50" t="s">
        <v>414</v>
      </c>
      <c r="M50">
        <v>38100</v>
      </c>
      <c r="N50" t="s">
        <v>49</v>
      </c>
      <c r="S50" t="s">
        <v>415</v>
      </c>
      <c r="T50" t="s">
        <v>416</v>
      </c>
      <c r="U50">
        <v>4</v>
      </c>
      <c r="V50" s="32" t="s">
        <v>417</v>
      </c>
      <c r="AD50" t="s">
        <v>65</v>
      </c>
      <c r="AE50" t="s">
        <v>107</v>
      </c>
    </row>
    <row r="51" spans="5:31" ht="12.75">
      <c r="E51" t="s">
        <v>418</v>
      </c>
      <c r="F51" s="65">
        <v>42256</v>
      </c>
      <c r="G51" t="s">
        <v>45</v>
      </c>
      <c r="H51" t="s">
        <v>46</v>
      </c>
      <c r="I51" s="65">
        <v>42335</v>
      </c>
      <c r="J51" t="s">
        <v>419</v>
      </c>
      <c r="L51" t="s">
        <v>420</v>
      </c>
      <c r="M51">
        <v>38000</v>
      </c>
      <c r="N51" t="s">
        <v>49</v>
      </c>
      <c r="S51" t="s">
        <v>421</v>
      </c>
      <c r="T51" t="s">
        <v>422</v>
      </c>
      <c r="U51">
        <v>2</v>
      </c>
      <c r="V51" s="32" t="s">
        <v>423</v>
      </c>
      <c r="AD51" t="s">
        <v>65</v>
      </c>
      <c r="AE51" t="s">
        <v>288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Grenoble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TSCHANZ Severine</dc:creator>
  <cp:keywords/>
  <dc:description/>
  <cp:lastModifiedBy>TSCHANZ Severine</cp:lastModifiedBy>
  <cp:lastPrinted>2015-12-17T16:04:27Z</cp:lastPrinted>
  <dcterms:created xsi:type="dcterms:W3CDTF">2006-09-01T12:41:43Z</dcterms:created>
  <dcterms:modified xsi:type="dcterms:W3CDTF">2015-12-17T16:08:35Z</dcterms:modified>
  <cp:category/>
  <cp:version/>
  <cp:contentType/>
  <cp:contentStatus/>
</cp:coreProperties>
</file>